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3140" yWindow="1220" windowWidth="24220" windowHeight="13080" tabRatio="500"/>
  </bookViews>
  <sheets>
    <sheet name="Prices" sheetId="1" r:id="rId1"/>
    <sheet name="Wages" sheetId="2" r:id="rId2"/>
    <sheet name="Conversions, Sources &amp; Comments" sheetId="3" r:id="rId3"/>
  </sheets>
  <definedNames>
    <definedName name="_Regression_Out" hidden="1">#REF!</definedName>
    <definedName name="_Regression_X" hidden="1">#REF!</definedName>
    <definedName name="_Regression_Y" hidden="1">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0" i="3" l="1"/>
  <c r="J381" i="2"/>
  <c r="I381" i="2"/>
  <c r="F379" i="3"/>
  <c r="J380" i="2"/>
  <c r="F378" i="3"/>
  <c r="J379" i="2"/>
  <c r="I379" i="2"/>
  <c r="F377" i="3"/>
  <c r="J378" i="2"/>
  <c r="I378" i="2"/>
  <c r="F376" i="3"/>
  <c r="J377" i="2"/>
  <c r="I377" i="2"/>
  <c r="F375" i="3"/>
  <c r="J376" i="2"/>
  <c r="I376" i="2"/>
  <c r="F374" i="3"/>
  <c r="J375" i="2"/>
  <c r="I375" i="2"/>
  <c r="F373" i="3"/>
  <c r="M374" i="2"/>
  <c r="L374" i="2"/>
  <c r="I374" i="2"/>
  <c r="F372" i="3"/>
  <c r="M373" i="2"/>
  <c r="L373" i="2"/>
  <c r="I373" i="2"/>
  <c r="F371" i="3"/>
  <c r="M372" i="2"/>
  <c r="L372" i="2"/>
  <c r="I372" i="2"/>
  <c r="F370" i="3"/>
  <c r="M371" i="2"/>
  <c r="L371" i="2"/>
  <c r="K371" i="2"/>
  <c r="J371" i="2"/>
  <c r="I371" i="2"/>
  <c r="F369" i="3"/>
  <c r="M370" i="2"/>
  <c r="L370" i="2"/>
  <c r="K370" i="2"/>
  <c r="J370" i="2"/>
  <c r="I370" i="2"/>
  <c r="F368" i="3"/>
  <c r="M369" i="2"/>
  <c r="L369" i="2"/>
  <c r="K369" i="2"/>
  <c r="J369" i="2"/>
  <c r="I369" i="2"/>
  <c r="F367" i="3"/>
  <c r="M368" i="2"/>
  <c r="L368" i="2"/>
  <c r="K368" i="2"/>
  <c r="J368" i="2"/>
  <c r="I368" i="2"/>
  <c r="F366" i="3"/>
  <c r="M367" i="2"/>
  <c r="L367" i="2"/>
  <c r="K367" i="2"/>
  <c r="J367" i="2"/>
  <c r="I367" i="2"/>
  <c r="F365" i="3"/>
  <c r="M366" i="2"/>
  <c r="L366" i="2"/>
  <c r="K366" i="2"/>
  <c r="J366" i="2"/>
  <c r="I366" i="2"/>
  <c r="F364" i="3"/>
  <c r="M365" i="2"/>
  <c r="L365" i="2"/>
  <c r="K365" i="2"/>
  <c r="J365" i="2"/>
  <c r="I365" i="2"/>
  <c r="F363" i="3"/>
  <c r="M364" i="2"/>
  <c r="L364" i="2"/>
  <c r="K364" i="2"/>
  <c r="J364" i="2"/>
  <c r="I364" i="2"/>
  <c r="F362" i="3"/>
  <c r="M363" i="2"/>
  <c r="L363" i="2"/>
  <c r="K363" i="2"/>
  <c r="J363" i="2"/>
  <c r="I363" i="2"/>
  <c r="F361" i="3"/>
  <c r="M362" i="2"/>
  <c r="L362" i="2"/>
  <c r="K362" i="2"/>
  <c r="J362" i="2"/>
  <c r="I362" i="2"/>
  <c r="F360" i="3"/>
  <c r="M361" i="2"/>
  <c r="L361" i="2"/>
  <c r="K361" i="2"/>
  <c r="J361" i="2"/>
  <c r="I361" i="2"/>
  <c r="F359" i="3"/>
  <c r="M360" i="2"/>
  <c r="L360" i="2"/>
  <c r="K360" i="2"/>
  <c r="J360" i="2"/>
  <c r="I360" i="2"/>
  <c r="F358" i="3"/>
  <c r="M359" i="2"/>
  <c r="L359" i="2"/>
  <c r="K359" i="2"/>
  <c r="I359" i="2"/>
  <c r="F357" i="3"/>
  <c r="M358" i="2"/>
  <c r="L358" i="2"/>
  <c r="K358" i="2"/>
  <c r="J358" i="2"/>
  <c r="I358" i="2"/>
  <c r="F356" i="3"/>
  <c r="M357" i="2"/>
  <c r="L357" i="2"/>
  <c r="K357" i="2"/>
  <c r="J357" i="2"/>
  <c r="I357" i="2"/>
  <c r="F355" i="3"/>
  <c r="M356" i="2"/>
  <c r="L356" i="2"/>
  <c r="K356" i="2"/>
  <c r="J356" i="2"/>
  <c r="I356" i="2"/>
  <c r="F354" i="3"/>
  <c r="M355" i="2"/>
  <c r="L355" i="2"/>
  <c r="K355" i="2"/>
  <c r="J355" i="2"/>
  <c r="I355" i="2"/>
  <c r="F353" i="3"/>
  <c r="M354" i="2"/>
  <c r="L354" i="2"/>
  <c r="K354" i="2"/>
  <c r="J354" i="2"/>
  <c r="I354" i="2"/>
  <c r="F352" i="3"/>
  <c r="M353" i="2"/>
  <c r="L353" i="2"/>
  <c r="K353" i="2"/>
  <c r="J353" i="2"/>
  <c r="I353" i="2"/>
  <c r="F351" i="3"/>
  <c r="M352" i="2"/>
  <c r="L352" i="2"/>
  <c r="K352" i="2"/>
  <c r="J352" i="2"/>
  <c r="I352" i="2"/>
  <c r="F350" i="3"/>
  <c r="M351" i="2"/>
  <c r="L351" i="2"/>
  <c r="K351" i="2"/>
  <c r="J351" i="2"/>
  <c r="I351" i="2"/>
  <c r="F349" i="3"/>
  <c r="M350" i="2"/>
  <c r="L350" i="2"/>
  <c r="K350" i="2"/>
  <c r="J350" i="2"/>
  <c r="I350" i="2"/>
  <c r="F348" i="3"/>
  <c r="M349" i="2"/>
  <c r="L349" i="2"/>
  <c r="K349" i="2"/>
  <c r="J349" i="2"/>
  <c r="I349" i="2"/>
  <c r="F347" i="3"/>
  <c r="M348" i="2"/>
  <c r="L348" i="2"/>
  <c r="K348" i="2"/>
  <c r="J348" i="2"/>
  <c r="I348" i="2"/>
  <c r="F346" i="3"/>
  <c r="M347" i="2"/>
  <c r="L347" i="2"/>
  <c r="K347" i="2"/>
  <c r="J347" i="2"/>
  <c r="I347" i="2"/>
  <c r="F345" i="3"/>
  <c r="M346" i="2"/>
  <c r="L346" i="2"/>
  <c r="K346" i="2"/>
  <c r="J346" i="2"/>
  <c r="I346" i="2"/>
  <c r="F344" i="3"/>
  <c r="M345" i="2"/>
  <c r="L345" i="2"/>
  <c r="K345" i="2"/>
  <c r="J345" i="2"/>
  <c r="I345" i="2"/>
  <c r="F343" i="3"/>
  <c r="M344" i="2"/>
  <c r="L344" i="2"/>
  <c r="K344" i="2"/>
  <c r="J344" i="2"/>
  <c r="I344" i="2"/>
  <c r="F342" i="3"/>
  <c r="M343" i="2"/>
  <c r="L343" i="2"/>
  <c r="K343" i="2"/>
  <c r="J343" i="2"/>
  <c r="I343" i="2"/>
  <c r="F341" i="3"/>
  <c r="M342" i="2"/>
  <c r="L342" i="2"/>
  <c r="K342" i="2"/>
  <c r="J342" i="2"/>
  <c r="I342" i="2"/>
  <c r="F340" i="3"/>
  <c r="M341" i="2"/>
  <c r="L341" i="2"/>
  <c r="K341" i="2"/>
  <c r="J341" i="2"/>
  <c r="I341" i="2"/>
  <c r="F339" i="3"/>
  <c r="M340" i="2"/>
  <c r="L340" i="2"/>
  <c r="K340" i="2"/>
  <c r="J340" i="2"/>
  <c r="I340" i="2"/>
  <c r="F338" i="3"/>
  <c r="M339" i="2"/>
  <c r="L339" i="2"/>
  <c r="K339" i="2"/>
  <c r="J339" i="2"/>
  <c r="I339" i="2"/>
  <c r="F337" i="3"/>
  <c r="M338" i="2"/>
  <c r="L338" i="2"/>
  <c r="K338" i="2"/>
  <c r="J338" i="2"/>
  <c r="I338" i="2"/>
  <c r="F336" i="3"/>
  <c r="M337" i="2"/>
  <c r="L337" i="2"/>
  <c r="K337" i="2"/>
  <c r="J337" i="2"/>
  <c r="I337" i="2"/>
  <c r="F335" i="3"/>
  <c r="M336" i="2"/>
  <c r="L336" i="2"/>
  <c r="K336" i="2"/>
  <c r="J336" i="2"/>
  <c r="I336" i="2"/>
  <c r="F334" i="3"/>
  <c r="M335" i="2"/>
  <c r="L335" i="2"/>
  <c r="K335" i="2"/>
  <c r="J335" i="2"/>
  <c r="I335" i="2"/>
  <c r="F333" i="3"/>
  <c r="M334" i="2"/>
  <c r="L334" i="2"/>
  <c r="K334" i="2"/>
  <c r="J334" i="2"/>
  <c r="I334" i="2"/>
  <c r="F332" i="3"/>
  <c r="M333" i="2"/>
  <c r="L333" i="2"/>
  <c r="K333" i="2"/>
  <c r="J333" i="2"/>
  <c r="I333" i="2"/>
  <c r="F331" i="3"/>
  <c r="M332" i="2"/>
  <c r="L332" i="2"/>
  <c r="K332" i="2"/>
  <c r="J332" i="2"/>
  <c r="I332" i="2"/>
  <c r="F330" i="3"/>
  <c r="M331" i="2"/>
  <c r="L331" i="2"/>
  <c r="K331" i="2"/>
  <c r="J331" i="2"/>
  <c r="I331" i="2"/>
  <c r="F329" i="3"/>
  <c r="M330" i="2"/>
  <c r="L330" i="2"/>
  <c r="K330" i="2"/>
  <c r="J330" i="2"/>
  <c r="I330" i="2"/>
  <c r="F328" i="3"/>
  <c r="M329" i="2"/>
  <c r="L329" i="2"/>
  <c r="K329" i="2"/>
  <c r="J329" i="2"/>
  <c r="I329" i="2"/>
  <c r="F327" i="3"/>
  <c r="M328" i="2"/>
  <c r="L328" i="2"/>
  <c r="K328" i="2"/>
  <c r="J328" i="2"/>
  <c r="I328" i="2"/>
  <c r="F326" i="3"/>
  <c r="M327" i="2"/>
  <c r="L327" i="2"/>
  <c r="K327" i="2"/>
  <c r="J327" i="2"/>
  <c r="I327" i="2"/>
  <c r="F325" i="3"/>
  <c r="M326" i="2"/>
  <c r="L326" i="2"/>
  <c r="K326" i="2"/>
  <c r="J326" i="2"/>
  <c r="I326" i="2"/>
  <c r="F324" i="3"/>
  <c r="M325" i="2"/>
  <c r="L325" i="2"/>
  <c r="K325" i="2"/>
  <c r="J325" i="2"/>
  <c r="I325" i="2"/>
  <c r="F323" i="3"/>
  <c r="M324" i="2"/>
  <c r="L324" i="2"/>
  <c r="K324" i="2"/>
  <c r="J324" i="2"/>
  <c r="I324" i="2"/>
  <c r="F322" i="3"/>
  <c r="M323" i="2"/>
  <c r="L323" i="2"/>
  <c r="K323" i="2"/>
  <c r="J323" i="2"/>
  <c r="I323" i="2"/>
  <c r="F321" i="3"/>
  <c r="M322" i="2"/>
  <c r="L322" i="2"/>
  <c r="K322" i="2"/>
  <c r="J322" i="2"/>
  <c r="I322" i="2"/>
  <c r="F320" i="3"/>
  <c r="M321" i="2"/>
  <c r="L321" i="2"/>
  <c r="K321" i="2"/>
  <c r="J321" i="2"/>
  <c r="I321" i="2"/>
  <c r="F319" i="3"/>
  <c r="M320" i="2"/>
  <c r="L320" i="2"/>
  <c r="K320" i="2"/>
  <c r="J320" i="2"/>
  <c r="I320" i="2"/>
  <c r="F318" i="3"/>
  <c r="M319" i="2"/>
  <c r="L319" i="2"/>
  <c r="K319" i="2"/>
  <c r="J319" i="2"/>
  <c r="I319" i="2"/>
  <c r="F317" i="3"/>
  <c r="M318" i="2"/>
  <c r="L318" i="2"/>
  <c r="K318" i="2"/>
  <c r="J318" i="2"/>
  <c r="I318" i="2"/>
  <c r="F316" i="3"/>
  <c r="M317" i="2"/>
  <c r="L317" i="2"/>
  <c r="K317" i="2"/>
  <c r="J317" i="2"/>
  <c r="I317" i="2"/>
  <c r="F315" i="3"/>
  <c r="M316" i="2"/>
  <c r="L316" i="2"/>
  <c r="K316" i="2"/>
  <c r="J316" i="2"/>
  <c r="I316" i="2"/>
  <c r="F314" i="3"/>
  <c r="M315" i="2"/>
  <c r="L315" i="2"/>
  <c r="K315" i="2"/>
  <c r="J315" i="2"/>
  <c r="I315" i="2"/>
  <c r="F313" i="3"/>
  <c r="M314" i="2"/>
  <c r="L314" i="2"/>
  <c r="K314" i="2"/>
  <c r="J314" i="2"/>
  <c r="I314" i="2"/>
  <c r="F312" i="3"/>
  <c r="M313" i="2"/>
  <c r="L313" i="2"/>
  <c r="K313" i="2"/>
  <c r="J313" i="2"/>
  <c r="I313" i="2"/>
  <c r="F311" i="3"/>
  <c r="M312" i="2"/>
  <c r="L312" i="2"/>
  <c r="K312" i="2"/>
  <c r="J312" i="2"/>
  <c r="I312" i="2"/>
  <c r="F310" i="3"/>
  <c r="M311" i="2"/>
  <c r="L311" i="2"/>
  <c r="K311" i="2"/>
  <c r="J311" i="2"/>
  <c r="I311" i="2"/>
  <c r="F309" i="3"/>
  <c r="M310" i="2"/>
  <c r="L310" i="2"/>
  <c r="K310" i="2"/>
  <c r="J310" i="2"/>
  <c r="I310" i="2"/>
  <c r="F308" i="3"/>
  <c r="M309" i="2"/>
  <c r="L309" i="2"/>
  <c r="K309" i="2"/>
  <c r="J309" i="2"/>
  <c r="I309" i="2"/>
  <c r="F307" i="3"/>
  <c r="M308" i="2"/>
  <c r="L308" i="2"/>
  <c r="K308" i="2"/>
  <c r="J308" i="2"/>
  <c r="I308" i="2"/>
  <c r="F306" i="3"/>
  <c r="M307" i="2"/>
  <c r="L307" i="2"/>
  <c r="K307" i="2"/>
  <c r="J307" i="2"/>
  <c r="I307" i="2"/>
  <c r="F305" i="3"/>
  <c r="M306" i="2"/>
  <c r="L306" i="2"/>
  <c r="K306" i="2"/>
  <c r="J306" i="2"/>
  <c r="I306" i="2"/>
  <c r="F304" i="3"/>
  <c r="M305" i="2"/>
  <c r="L305" i="2"/>
  <c r="K305" i="2"/>
  <c r="J305" i="2"/>
  <c r="I305" i="2"/>
  <c r="F303" i="3"/>
  <c r="M304" i="2"/>
  <c r="L304" i="2"/>
  <c r="K304" i="2"/>
  <c r="J304" i="2"/>
  <c r="I304" i="2"/>
  <c r="F302" i="3"/>
  <c r="M303" i="2"/>
  <c r="L303" i="2"/>
  <c r="K303" i="2"/>
  <c r="J303" i="2"/>
  <c r="I303" i="2"/>
  <c r="F301" i="3"/>
  <c r="M302" i="2"/>
  <c r="L302" i="2"/>
  <c r="K302" i="2"/>
  <c r="J302" i="2"/>
  <c r="I302" i="2"/>
  <c r="F300" i="3"/>
  <c r="M301" i="2"/>
  <c r="L301" i="2"/>
  <c r="K301" i="2"/>
  <c r="J301" i="2"/>
  <c r="I301" i="2"/>
  <c r="F299" i="3"/>
  <c r="M300" i="2"/>
  <c r="L300" i="2"/>
  <c r="K300" i="2"/>
  <c r="J300" i="2"/>
  <c r="I300" i="2"/>
  <c r="F298" i="3"/>
  <c r="M299" i="2"/>
  <c r="L299" i="2"/>
  <c r="K299" i="2"/>
  <c r="J299" i="2"/>
  <c r="I299" i="2"/>
  <c r="F297" i="3"/>
  <c r="M298" i="2"/>
  <c r="L298" i="2"/>
  <c r="K298" i="2"/>
  <c r="J298" i="2"/>
  <c r="I298" i="2"/>
  <c r="F296" i="3"/>
  <c r="M297" i="2"/>
  <c r="L297" i="2"/>
  <c r="K297" i="2"/>
  <c r="J297" i="2"/>
  <c r="I297" i="2"/>
  <c r="F295" i="3"/>
  <c r="M296" i="2"/>
  <c r="L296" i="2"/>
  <c r="K296" i="2"/>
  <c r="J296" i="2"/>
  <c r="I296" i="2"/>
  <c r="F294" i="3"/>
  <c r="M295" i="2"/>
  <c r="L295" i="2"/>
  <c r="K295" i="2"/>
  <c r="J295" i="2"/>
  <c r="I295" i="2"/>
  <c r="F293" i="3"/>
  <c r="M294" i="2"/>
  <c r="L294" i="2"/>
  <c r="K294" i="2"/>
  <c r="J294" i="2"/>
  <c r="I294" i="2"/>
  <c r="F292" i="3"/>
  <c r="M293" i="2"/>
  <c r="L293" i="2"/>
  <c r="K293" i="2"/>
  <c r="J293" i="2"/>
  <c r="I293" i="2"/>
  <c r="F291" i="3"/>
  <c r="M292" i="2"/>
  <c r="L292" i="2"/>
  <c r="K292" i="2"/>
  <c r="J292" i="2"/>
  <c r="I292" i="2"/>
  <c r="F290" i="3"/>
  <c r="M291" i="2"/>
  <c r="L291" i="2"/>
  <c r="K291" i="2"/>
  <c r="J291" i="2"/>
  <c r="I291" i="2"/>
  <c r="F289" i="3"/>
  <c r="M290" i="2"/>
  <c r="L290" i="2"/>
  <c r="K290" i="2"/>
  <c r="J290" i="2"/>
  <c r="I290" i="2"/>
  <c r="F288" i="3"/>
  <c r="M289" i="2"/>
  <c r="L289" i="2"/>
  <c r="K289" i="2"/>
  <c r="J289" i="2"/>
  <c r="I289" i="2"/>
  <c r="F287" i="3"/>
  <c r="M288" i="2"/>
  <c r="L288" i="2"/>
  <c r="K288" i="2"/>
  <c r="J288" i="2"/>
  <c r="I288" i="2"/>
  <c r="F286" i="3"/>
  <c r="M287" i="2"/>
  <c r="L287" i="2"/>
  <c r="K287" i="2"/>
  <c r="J287" i="2"/>
  <c r="I287" i="2"/>
  <c r="F285" i="3"/>
  <c r="M286" i="2"/>
  <c r="L286" i="2"/>
  <c r="K286" i="2"/>
  <c r="J286" i="2"/>
  <c r="I286" i="2"/>
  <c r="F284" i="3"/>
  <c r="M285" i="2"/>
  <c r="L285" i="2"/>
  <c r="K285" i="2"/>
  <c r="J285" i="2"/>
  <c r="I285" i="2"/>
  <c r="F283" i="3"/>
  <c r="M284" i="2"/>
  <c r="L284" i="2"/>
  <c r="K284" i="2"/>
  <c r="J284" i="2"/>
  <c r="I284" i="2"/>
  <c r="F282" i="3"/>
  <c r="M283" i="2"/>
  <c r="L283" i="2"/>
  <c r="K283" i="2"/>
  <c r="J283" i="2"/>
  <c r="I283" i="2"/>
  <c r="F281" i="3"/>
  <c r="M282" i="2"/>
  <c r="L282" i="2"/>
  <c r="K282" i="2"/>
  <c r="J282" i="2"/>
  <c r="I282" i="2"/>
  <c r="F280" i="3"/>
  <c r="M281" i="2"/>
  <c r="L281" i="2"/>
  <c r="K281" i="2"/>
  <c r="J281" i="2"/>
  <c r="I281" i="2"/>
  <c r="F279" i="3"/>
  <c r="M280" i="2"/>
  <c r="L280" i="2"/>
  <c r="K280" i="2"/>
  <c r="J280" i="2"/>
  <c r="I280" i="2"/>
  <c r="F278" i="3"/>
  <c r="M279" i="2"/>
  <c r="L279" i="2"/>
  <c r="K279" i="2"/>
  <c r="J279" i="2"/>
  <c r="I279" i="2"/>
  <c r="F277" i="3"/>
  <c r="M278" i="2"/>
  <c r="L278" i="2"/>
  <c r="K278" i="2"/>
  <c r="J278" i="2"/>
  <c r="I278" i="2"/>
  <c r="F276" i="3"/>
  <c r="M277" i="2"/>
  <c r="L277" i="2"/>
  <c r="K277" i="2"/>
  <c r="J277" i="2"/>
  <c r="I277" i="2"/>
  <c r="F275" i="3"/>
  <c r="M276" i="2"/>
  <c r="L276" i="2"/>
  <c r="K276" i="2"/>
  <c r="J276" i="2"/>
  <c r="I276" i="2"/>
  <c r="F274" i="3"/>
  <c r="M275" i="2"/>
  <c r="L275" i="2"/>
  <c r="K275" i="2"/>
  <c r="J275" i="2"/>
  <c r="I275" i="2"/>
  <c r="F273" i="3"/>
  <c r="M274" i="2"/>
  <c r="L274" i="2"/>
  <c r="K274" i="2"/>
  <c r="J274" i="2"/>
  <c r="I274" i="2"/>
  <c r="F272" i="3"/>
  <c r="M273" i="2"/>
  <c r="L273" i="2"/>
  <c r="K273" i="2"/>
  <c r="J273" i="2"/>
  <c r="I273" i="2"/>
  <c r="F271" i="3"/>
  <c r="M272" i="2"/>
  <c r="L272" i="2"/>
  <c r="K272" i="2"/>
  <c r="J272" i="2"/>
  <c r="I272" i="2"/>
  <c r="F270" i="3"/>
  <c r="M271" i="2"/>
  <c r="L271" i="2"/>
  <c r="K271" i="2"/>
  <c r="J271" i="2"/>
  <c r="I271" i="2"/>
  <c r="F269" i="3"/>
  <c r="M270" i="2"/>
  <c r="L270" i="2"/>
  <c r="K270" i="2"/>
  <c r="J270" i="2"/>
  <c r="I270" i="2"/>
  <c r="F268" i="3"/>
  <c r="M269" i="2"/>
  <c r="L269" i="2"/>
  <c r="K269" i="2"/>
  <c r="J269" i="2"/>
  <c r="I269" i="2"/>
  <c r="F267" i="3"/>
  <c r="M268" i="2"/>
  <c r="L268" i="2"/>
  <c r="K268" i="2"/>
  <c r="J268" i="2"/>
  <c r="I268" i="2"/>
  <c r="F266" i="3"/>
  <c r="M267" i="2"/>
  <c r="L267" i="2"/>
  <c r="K267" i="2"/>
  <c r="J267" i="2"/>
  <c r="I267" i="2"/>
  <c r="F265" i="3"/>
  <c r="M266" i="2"/>
  <c r="L266" i="2"/>
  <c r="K266" i="2"/>
  <c r="J266" i="2"/>
  <c r="I266" i="2"/>
  <c r="F264" i="3"/>
  <c r="M265" i="2"/>
  <c r="L265" i="2"/>
  <c r="K265" i="2"/>
  <c r="J265" i="2"/>
  <c r="I265" i="2"/>
  <c r="F263" i="3"/>
  <c r="M264" i="2"/>
  <c r="L264" i="2"/>
  <c r="K264" i="2"/>
  <c r="J264" i="2"/>
  <c r="I264" i="2"/>
  <c r="F262" i="3"/>
  <c r="M263" i="2"/>
  <c r="L263" i="2"/>
  <c r="K263" i="2"/>
  <c r="J263" i="2"/>
  <c r="I263" i="2"/>
  <c r="F261" i="3"/>
  <c r="M262" i="2"/>
  <c r="L262" i="2"/>
  <c r="I262" i="2"/>
  <c r="F260" i="3"/>
  <c r="M261" i="2"/>
  <c r="L261" i="2"/>
  <c r="I261" i="2"/>
  <c r="F259" i="3"/>
  <c r="M260" i="2"/>
  <c r="L260" i="2"/>
  <c r="I260" i="2"/>
  <c r="F258" i="3"/>
  <c r="M259" i="2"/>
  <c r="L259" i="2"/>
  <c r="F257" i="3"/>
  <c r="M258" i="2"/>
  <c r="L258" i="2"/>
  <c r="F256" i="3"/>
  <c r="M257" i="2"/>
  <c r="L257" i="2"/>
  <c r="K257" i="2"/>
  <c r="F255" i="3"/>
  <c r="M256" i="2"/>
  <c r="L256" i="2"/>
  <c r="J256" i="2"/>
  <c r="F254" i="3"/>
  <c r="M255" i="2"/>
  <c r="L255" i="2"/>
  <c r="J255" i="2"/>
  <c r="F253" i="3"/>
  <c r="M254" i="2"/>
  <c r="L254" i="2"/>
  <c r="K254" i="2"/>
  <c r="J254" i="2"/>
  <c r="F252" i="3"/>
  <c r="M253" i="2"/>
  <c r="L253" i="2"/>
  <c r="J253" i="2"/>
  <c r="F251" i="3"/>
  <c r="M252" i="2"/>
  <c r="L252" i="2"/>
  <c r="K252" i="2"/>
  <c r="J252" i="2"/>
  <c r="F250" i="3"/>
  <c r="M251" i="2"/>
  <c r="L251" i="2"/>
  <c r="K251" i="2"/>
  <c r="J251" i="2"/>
  <c r="F249" i="3"/>
  <c r="M250" i="2"/>
  <c r="L250" i="2"/>
  <c r="K250" i="2"/>
  <c r="J250" i="2"/>
  <c r="F248" i="3"/>
  <c r="L249" i="2"/>
  <c r="J249" i="2"/>
  <c r="F247" i="3"/>
  <c r="L248" i="2"/>
  <c r="J248" i="2"/>
  <c r="F246" i="3"/>
  <c r="L247" i="2"/>
  <c r="J247" i="2"/>
  <c r="F245" i="3"/>
  <c r="L246" i="2"/>
  <c r="J246" i="2"/>
  <c r="F244" i="3"/>
  <c r="M245" i="2"/>
  <c r="L245" i="2"/>
  <c r="K245" i="2"/>
  <c r="J245" i="2"/>
  <c r="F243" i="3"/>
  <c r="M244" i="2"/>
  <c r="L244" i="2"/>
  <c r="K244" i="2"/>
  <c r="J244" i="2"/>
  <c r="F242" i="3"/>
  <c r="M243" i="2"/>
  <c r="L243" i="2"/>
  <c r="K243" i="2"/>
  <c r="J243" i="2"/>
  <c r="F241" i="3"/>
  <c r="L242" i="2"/>
  <c r="J242" i="2"/>
  <c r="F240" i="3"/>
  <c r="M241" i="2"/>
  <c r="L241" i="2"/>
  <c r="K241" i="2"/>
  <c r="J241" i="2"/>
  <c r="F239" i="3"/>
  <c r="M240" i="2"/>
  <c r="L240" i="2"/>
  <c r="K240" i="2"/>
  <c r="J240" i="2"/>
  <c r="F238" i="3"/>
  <c r="M239" i="2"/>
  <c r="L239" i="2"/>
  <c r="K239" i="2"/>
  <c r="J239" i="2"/>
  <c r="F237" i="3"/>
  <c r="M238" i="2"/>
  <c r="J238" i="2"/>
  <c r="F236" i="3"/>
  <c r="M237" i="2"/>
  <c r="J237" i="2"/>
  <c r="F235" i="3"/>
  <c r="M236" i="2"/>
  <c r="L236" i="2"/>
  <c r="F234" i="3"/>
  <c r="M235" i="2"/>
  <c r="L235" i="2"/>
  <c r="F233" i="3"/>
  <c r="L234" i="2"/>
  <c r="F166" i="3"/>
  <c r="L167" i="2"/>
  <c r="F138" i="3"/>
  <c r="I139" i="2"/>
  <c r="F137" i="3"/>
  <c r="I138" i="2"/>
  <c r="F136" i="3"/>
  <c r="I137" i="2"/>
  <c r="F135" i="3"/>
  <c r="I136" i="2"/>
  <c r="F134" i="3"/>
  <c r="I135" i="2"/>
  <c r="F133" i="3"/>
  <c r="I134" i="2"/>
  <c r="F132" i="3"/>
  <c r="I133" i="2"/>
  <c r="F131" i="3"/>
  <c r="I132" i="2"/>
  <c r="F130" i="3"/>
  <c r="I131" i="2"/>
  <c r="F129" i="3"/>
  <c r="I130" i="2"/>
  <c r="F128" i="3"/>
  <c r="I129" i="2"/>
  <c r="F127" i="3"/>
  <c r="I128" i="2"/>
  <c r="F126" i="3"/>
  <c r="I127" i="2"/>
  <c r="F125" i="3"/>
  <c r="I126" i="2"/>
  <c r="F124" i="3"/>
  <c r="I125" i="2"/>
  <c r="F123" i="3"/>
  <c r="I124" i="2"/>
  <c r="F122" i="3"/>
  <c r="I123" i="2"/>
  <c r="F121" i="3"/>
  <c r="I122" i="2"/>
  <c r="F120" i="3"/>
  <c r="I121" i="2"/>
  <c r="F119" i="3"/>
  <c r="I120" i="2"/>
  <c r="F118" i="3"/>
  <c r="I119" i="2"/>
  <c r="F117" i="3"/>
  <c r="I118" i="2"/>
  <c r="F116" i="3"/>
  <c r="I117" i="2"/>
  <c r="F115" i="3"/>
  <c r="I116" i="2"/>
  <c r="F114" i="3"/>
  <c r="I115" i="2"/>
  <c r="F113" i="3"/>
  <c r="I114" i="2"/>
  <c r="F112" i="3"/>
  <c r="I113" i="2"/>
  <c r="F111" i="3"/>
  <c r="I112" i="2"/>
  <c r="F110" i="3"/>
  <c r="I111" i="2"/>
  <c r="F109" i="3"/>
  <c r="I110" i="2"/>
  <c r="F108" i="3"/>
  <c r="I109" i="2"/>
  <c r="F107" i="3"/>
  <c r="I108" i="2"/>
  <c r="F106" i="3"/>
  <c r="I107" i="2"/>
  <c r="F105" i="3"/>
  <c r="I106" i="2"/>
  <c r="F104" i="3"/>
  <c r="I105" i="2"/>
  <c r="F103" i="3"/>
  <c r="I104" i="2"/>
  <c r="F102" i="3"/>
  <c r="I103" i="2"/>
  <c r="F101" i="3"/>
  <c r="I102" i="2"/>
  <c r="F100" i="3"/>
  <c r="I101" i="2"/>
  <c r="F99" i="3"/>
  <c r="I100" i="2"/>
  <c r="F98" i="3"/>
  <c r="I99" i="2"/>
  <c r="F97" i="3"/>
  <c r="I98" i="2"/>
  <c r="F96" i="3"/>
  <c r="I97" i="2"/>
  <c r="F95" i="3"/>
  <c r="I96" i="2"/>
  <c r="F94" i="3"/>
  <c r="I95" i="2"/>
  <c r="F93" i="3"/>
  <c r="M94" i="2"/>
  <c r="I94" i="2"/>
  <c r="F92" i="3"/>
  <c r="I93" i="2"/>
  <c r="F91" i="3"/>
  <c r="I92" i="2"/>
  <c r="F90" i="3"/>
  <c r="I91" i="2"/>
  <c r="F89" i="3"/>
  <c r="J90" i="2"/>
  <c r="I90" i="2"/>
  <c r="F88" i="3"/>
  <c r="I89" i="2"/>
  <c r="F87" i="3"/>
  <c r="I88" i="2"/>
  <c r="F86" i="3"/>
  <c r="I87" i="2"/>
  <c r="F85" i="3"/>
  <c r="I86" i="2"/>
  <c r="F84" i="3"/>
  <c r="I85" i="2"/>
  <c r="F83" i="3"/>
  <c r="I84" i="2"/>
  <c r="F82" i="3"/>
  <c r="I83" i="2"/>
  <c r="F81" i="3"/>
  <c r="I82" i="2"/>
  <c r="F80" i="3"/>
  <c r="I81" i="2"/>
  <c r="F79" i="3"/>
  <c r="I80" i="2"/>
  <c r="F78" i="3"/>
  <c r="I79" i="2"/>
  <c r="F77" i="3"/>
  <c r="I78" i="2"/>
  <c r="F76" i="3"/>
  <c r="I77" i="2"/>
  <c r="F75" i="3"/>
  <c r="I76" i="2"/>
  <c r="F74" i="3"/>
  <c r="I75" i="2"/>
  <c r="F73" i="3"/>
  <c r="I74" i="2"/>
  <c r="F72" i="3"/>
  <c r="I73" i="2"/>
  <c r="F71" i="3"/>
  <c r="I72" i="2"/>
  <c r="F70" i="3"/>
  <c r="I71" i="2"/>
  <c r="F69" i="3"/>
  <c r="M70" i="2"/>
  <c r="I70" i="2"/>
  <c r="F68" i="3"/>
  <c r="I69" i="2"/>
  <c r="F67" i="3"/>
  <c r="I68" i="2"/>
  <c r="F66" i="3"/>
  <c r="J67" i="2"/>
  <c r="F65" i="3"/>
  <c r="J66" i="2"/>
  <c r="I66" i="2"/>
  <c r="F64" i="3"/>
  <c r="I65" i="2"/>
  <c r="F63" i="3"/>
  <c r="I64" i="2"/>
  <c r="F62" i="3"/>
  <c r="I63" i="2"/>
  <c r="F61" i="3"/>
  <c r="I62" i="2"/>
  <c r="F59" i="3"/>
  <c r="I60" i="2"/>
  <c r="F48" i="3"/>
  <c r="M49" i="2"/>
  <c r="F47" i="3"/>
  <c r="M48" i="2"/>
  <c r="F44" i="3"/>
  <c r="I45" i="2"/>
  <c r="F43" i="3"/>
  <c r="M44" i="2"/>
  <c r="F41" i="3"/>
  <c r="M42" i="2"/>
  <c r="F39" i="3"/>
  <c r="I40" i="2"/>
  <c r="F35" i="3"/>
  <c r="M36" i="2"/>
  <c r="F34" i="3"/>
  <c r="I35" i="2"/>
  <c r="AF524" i="1"/>
  <c r="AE524" i="1"/>
  <c r="AF523" i="1"/>
  <c r="AE523" i="1"/>
  <c r="AF522" i="1"/>
  <c r="AE522" i="1"/>
  <c r="AF521" i="1"/>
  <c r="AE521" i="1"/>
  <c r="AF520" i="1"/>
  <c r="AE520" i="1"/>
  <c r="AF519" i="1"/>
  <c r="AE519" i="1"/>
  <c r="AF518" i="1"/>
  <c r="AE518" i="1"/>
  <c r="AF517" i="1"/>
  <c r="AE517" i="1"/>
  <c r="AF516" i="1"/>
  <c r="AE516" i="1"/>
  <c r="AF515" i="1"/>
  <c r="AE515" i="1"/>
  <c r="AF514" i="1"/>
  <c r="AE514" i="1"/>
  <c r="AF513" i="1"/>
  <c r="AE513" i="1"/>
  <c r="AF512" i="1"/>
  <c r="AE512" i="1"/>
  <c r="AF511" i="1"/>
  <c r="AE511" i="1"/>
  <c r="AF510" i="1"/>
  <c r="AE510" i="1"/>
  <c r="AF509" i="1"/>
  <c r="AE509" i="1"/>
  <c r="AF508" i="1"/>
  <c r="AE508" i="1"/>
  <c r="AF507" i="1"/>
  <c r="AE507" i="1"/>
  <c r="AF506" i="1"/>
  <c r="AE506" i="1"/>
  <c r="AF505" i="1"/>
  <c r="AE505" i="1"/>
  <c r="AF504" i="1"/>
  <c r="AE504" i="1"/>
  <c r="AF503" i="1"/>
  <c r="AE503" i="1"/>
  <c r="AF502" i="1"/>
  <c r="AE502" i="1"/>
  <c r="AF501" i="1"/>
  <c r="AE501" i="1"/>
  <c r="AF500" i="1"/>
  <c r="AE500" i="1"/>
  <c r="AF499" i="1"/>
  <c r="AE499" i="1"/>
  <c r="AF498" i="1"/>
  <c r="AE498" i="1"/>
  <c r="AF497" i="1"/>
  <c r="AE497" i="1"/>
  <c r="AF496" i="1"/>
  <c r="AE496" i="1"/>
  <c r="AF495" i="1"/>
  <c r="AE495" i="1"/>
  <c r="AF494" i="1"/>
  <c r="AE494" i="1"/>
  <c r="AF493" i="1"/>
  <c r="AE493" i="1"/>
  <c r="AF492" i="1"/>
  <c r="AE492" i="1"/>
  <c r="AF491" i="1"/>
  <c r="AE491" i="1"/>
  <c r="AF490" i="1"/>
  <c r="AE490" i="1"/>
  <c r="AF489" i="1"/>
  <c r="AE489" i="1"/>
  <c r="AF488" i="1"/>
  <c r="AE488" i="1"/>
  <c r="AF487" i="1"/>
  <c r="AE487" i="1"/>
  <c r="AF486" i="1"/>
  <c r="AE486" i="1"/>
  <c r="AF485" i="1"/>
  <c r="AE485" i="1"/>
  <c r="AF484" i="1"/>
  <c r="AE484" i="1"/>
  <c r="AF483" i="1"/>
  <c r="AE483" i="1"/>
  <c r="AF482" i="1"/>
  <c r="AE482" i="1"/>
  <c r="AF481" i="1"/>
  <c r="AE481" i="1"/>
  <c r="AF480" i="1"/>
  <c r="AE480" i="1"/>
  <c r="AF479" i="1"/>
  <c r="AE479" i="1"/>
  <c r="AF478" i="1"/>
  <c r="AE478" i="1"/>
  <c r="AF477" i="1"/>
  <c r="AE477" i="1"/>
  <c r="AF476" i="1"/>
  <c r="AE476" i="1"/>
  <c r="AF475" i="1"/>
  <c r="AE475" i="1"/>
  <c r="AF474" i="1"/>
  <c r="AE474" i="1"/>
  <c r="AF473" i="1"/>
  <c r="AE473" i="1"/>
  <c r="AF472" i="1"/>
  <c r="AE472" i="1"/>
  <c r="AF471" i="1"/>
  <c r="AE471" i="1"/>
  <c r="AF470" i="1"/>
  <c r="AE470" i="1"/>
  <c r="AF469" i="1"/>
  <c r="AE469" i="1"/>
  <c r="AF468" i="1"/>
  <c r="AE468" i="1"/>
  <c r="AF467" i="1"/>
  <c r="AE467" i="1"/>
  <c r="AF466" i="1"/>
  <c r="AE466" i="1"/>
  <c r="AF465" i="1"/>
  <c r="AE465" i="1"/>
  <c r="AF464" i="1"/>
  <c r="AE464" i="1"/>
  <c r="AF463" i="1"/>
  <c r="AE463" i="1"/>
  <c r="AF462" i="1"/>
  <c r="AE462" i="1"/>
  <c r="AF461" i="1"/>
  <c r="AE461" i="1"/>
  <c r="AF460" i="1"/>
  <c r="AE460" i="1"/>
  <c r="AF459" i="1"/>
  <c r="AE459" i="1"/>
  <c r="AF458" i="1"/>
  <c r="AE458" i="1"/>
  <c r="AF457" i="1"/>
  <c r="AE457" i="1"/>
  <c r="AF456" i="1"/>
  <c r="AE456" i="1"/>
  <c r="AF455" i="1"/>
  <c r="AE455" i="1"/>
  <c r="AF454" i="1"/>
  <c r="AE454" i="1"/>
  <c r="AF453" i="1"/>
  <c r="AE453" i="1"/>
  <c r="AF452" i="1"/>
  <c r="AE452" i="1"/>
  <c r="AF451" i="1"/>
  <c r="AE451" i="1"/>
  <c r="AF450" i="1"/>
  <c r="AE450" i="1"/>
  <c r="AF449" i="1"/>
  <c r="AE449" i="1"/>
  <c r="AF448" i="1"/>
  <c r="AE448" i="1"/>
  <c r="AF447" i="1"/>
  <c r="AE447" i="1"/>
  <c r="AF446" i="1"/>
  <c r="AE446" i="1"/>
  <c r="AF445" i="1"/>
  <c r="AE445" i="1"/>
  <c r="AF444" i="1"/>
  <c r="AE444" i="1"/>
  <c r="AF443" i="1"/>
  <c r="AE443" i="1"/>
  <c r="AF442" i="1"/>
  <c r="AE442" i="1"/>
  <c r="AI441" i="1"/>
  <c r="AF441" i="1"/>
  <c r="AE441" i="1"/>
  <c r="AI440" i="1"/>
  <c r="AF440" i="1"/>
  <c r="AE440" i="1"/>
  <c r="AI439" i="1"/>
  <c r="AF439" i="1"/>
  <c r="AE439" i="1"/>
  <c r="AI438" i="1"/>
  <c r="AF438" i="1"/>
  <c r="AE438" i="1"/>
  <c r="AI437" i="1"/>
  <c r="AF437" i="1"/>
  <c r="AE437" i="1"/>
  <c r="AI436" i="1"/>
  <c r="AF436" i="1"/>
  <c r="AE436" i="1"/>
  <c r="AI435" i="1"/>
  <c r="AF435" i="1"/>
  <c r="AE435" i="1"/>
  <c r="AI434" i="1"/>
  <c r="AF434" i="1"/>
  <c r="AE434" i="1"/>
  <c r="AI433" i="1"/>
  <c r="AF433" i="1"/>
  <c r="AE433" i="1"/>
  <c r="AI432" i="1"/>
  <c r="AF432" i="1"/>
  <c r="AE432" i="1"/>
  <c r="AI431" i="1"/>
  <c r="AF431" i="1"/>
  <c r="AE431" i="1"/>
  <c r="AI430" i="1"/>
  <c r="AF430" i="1"/>
  <c r="AE430" i="1"/>
  <c r="AI429" i="1"/>
  <c r="AF429" i="1"/>
  <c r="AE429" i="1"/>
  <c r="AI428" i="1"/>
  <c r="AF428" i="1"/>
  <c r="AE428" i="1"/>
  <c r="AI427" i="1"/>
  <c r="AF427" i="1"/>
  <c r="AE427" i="1"/>
  <c r="AI426" i="1"/>
  <c r="AF426" i="1"/>
  <c r="AE426" i="1"/>
  <c r="AI425" i="1"/>
  <c r="AF425" i="1"/>
  <c r="AE425" i="1"/>
  <c r="AI424" i="1"/>
  <c r="AF424" i="1"/>
  <c r="AE424" i="1"/>
  <c r="AI423" i="1"/>
  <c r="AF423" i="1"/>
  <c r="AE423" i="1"/>
  <c r="AI422" i="1"/>
  <c r="AF422" i="1"/>
  <c r="AE422" i="1"/>
  <c r="AI421" i="1"/>
  <c r="AF421" i="1"/>
  <c r="AE421" i="1"/>
  <c r="AI420" i="1"/>
  <c r="AF420" i="1"/>
  <c r="AE420" i="1"/>
  <c r="AI419" i="1"/>
  <c r="AF419" i="1"/>
  <c r="AE419" i="1"/>
  <c r="AI418" i="1"/>
  <c r="AF418" i="1"/>
  <c r="AE418" i="1"/>
  <c r="AI417" i="1"/>
  <c r="AF417" i="1"/>
  <c r="AE417" i="1"/>
  <c r="AI416" i="1"/>
  <c r="AF416" i="1"/>
  <c r="AE416" i="1"/>
  <c r="AI415" i="1"/>
  <c r="AF415" i="1"/>
  <c r="AE415" i="1"/>
  <c r="AI414" i="1"/>
  <c r="AF414" i="1"/>
  <c r="AE414" i="1"/>
  <c r="AI413" i="1"/>
  <c r="AF413" i="1"/>
  <c r="AE413" i="1"/>
  <c r="AI412" i="1"/>
  <c r="AF412" i="1"/>
  <c r="AE412" i="1"/>
  <c r="AI411" i="1"/>
  <c r="AF411" i="1"/>
  <c r="AE411" i="1"/>
  <c r="AI410" i="1"/>
  <c r="AF410" i="1"/>
  <c r="AE410" i="1"/>
  <c r="AI409" i="1"/>
  <c r="AF409" i="1"/>
  <c r="AE409" i="1"/>
  <c r="AI408" i="1"/>
  <c r="AF408" i="1"/>
  <c r="AE408" i="1"/>
  <c r="AI407" i="1"/>
  <c r="AF407" i="1"/>
  <c r="AE407" i="1"/>
  <c r="AI406" i="1"/>
  <c r="AF406" i="1"/>
  <c r="AE406" i="1"/>
  <c r="AI405" i="1"/>
  <c r="AF405" i="1"/>
  <c r="AE405" i="1"/>
  <c r="AI404" i="1"/>
  <c r="AF404" i="1"/>
  <c r="AE404" i="1"/>
  <c r="AI403" i="1"/>
  <c r="AF403" i="1"/>
  <c r="AE403" i="1"/>
  <c r="AI402" i="1"/>
  <c r="F398" i="3"/>
  <c r="AK401" i="1"/>
  <c r="AJ401" i="1"/>
  <c r="AI401" i="1"/>
  <c r="AF401" i="1"/>
  <c r="F397" i="3"/>
  <c r="AK400" i="1"/>
  <c r="AJ400" i="1"/>
  <c r="AI400" i="1"/>
  <c r="AF400" i="1"/>
  <c r="F396" i="3"/>
  <c r="AM399" i="1"/>
  <c r="AK399" i="1"/>
  <c r="AJ399" i="1"/>
  <c r="AI399" i="1"/>
  <c r="AG399" i="1"/>
  <c r="AF399" i="1"/>
  <c r="F395" i="3"/>
  <c r="AM398" i="1"/>
  <c r="AK398" i="1"/>
  <c r="AJ398" i="1"/>
  <c r="AI398" i="1"/>
  <c r="AF398" i="1"/>
  <c r="F394" i="3"/>
  <c r="AZ397" i="1"/>
  <c r="AY397" i="1"/>
  <c r="AU397" i="1"/>
  <c r="AT397" i="1"/>
  <c r="AM397" i="1"/>
  <c r="AI397" i="1"/>
  <c r="AG397" i="1"/>
  <c r="AF397" i="1"/>
  <c r="F393" i="3"/>
  <c r="AZ396" i="1"/>
  <c r="AY396" i="1"/>
  <c r="AU396" i="1"/>
  <c r="AT396" i="1"/>
  <c r="AM396" i="1"/>
  <c r="AI396" i="1"/>
  <c r="AG396" i="1"/>
  <c r="AF396" i="1"/>
  <c r="F392" i="3"/>
  <c r="AZ395" i="1"/>
  <c r="AY395" i="1"/>
  <c r="AU395" i="1"/>
  <c r="AT395" i="1"/>
  <c r="AM395" i="1"/>
  <c r="AI395" i="1"/>
  <c r="AG395" i="1"/>
  <c r="AF395" i="1"/>
  <c r="F391" i="3"/>
  <c r="AZ394" i="1"/>
  <c r="AY394" i="1"/>
  <c r="AU394" i="1"/>
  <c r="AT394" i="1"/>
  <c r="AM394" i="1"/>
  <c r="AI394" i="1"/>
  <c r="F390" i="3"/>
  <c r="AZ393" i="1"/>
  <c r="AY393" i="1"/>
  <c r="AU393" i="1"/>
  <c r="AT393" i="1"/>
  <c r="AM393" i="1"/>
  <c r="AI393" i="1"/>
  <c r="AG393" i="1"/>
  <c r="AF393" i="1"/>
  <c r="F389" i="3"/>
  <c r="AZ392" i="1"/>
  <c r="AY392" i="1"/>
  <c r="AU392" i="1"/>
  <c r="AT392" i="1"/>
  <c r="AM392" i="1"/>
  <c r="AI392" i="1"/>
  <c r="AG392" i="1"/>
  <c r="AF392" i="1"/>
  <c r="F388" i="3"/>
  <c r="AZ391" i="1"/>
  <c r="AY391" i="1"/>
  <c r="AU391" i="1"/>
  <c r="AT391" i="1"/>
  <c r="AM391" i="1"/>
  <c r="AI391" i="1"/>
  <c r="AG391" i="1"/>
  <c r="AF391" i="1"/>
  <c r="F387" i="3"/>
  <c r="AZ390" i="1"/>
  <c r="AY390" i="1"/>
  <c r="AU390" i="1"/>
  <c r="AT390" i="1"/>
  <c r="AM390" i="1"/>
  <c r="AL390" i="1"/>
  <c r="AK390" i="1"/>
  <c r="AJ390" i="1"/>
  <c r="AI390" i="1"/>
  <c r="AF390" i="1"/>
  <c r="F386" i="3"/>
  <c r="AZ389" i="1"/>
  <c r="AY389" i="1"/>
  <c r="AU389" i="1"/>
  <c r="AT389" i="1"/>
  <c r="AM389" i="1"/>
  <c r="AL389" i="1"/>
  <c r="AK389" i="1"/>
  <c r="AJ389" i="1"/>
  <c r="AI389" i="1"/>
  <c r="AF389" i="1"/>
  <c r="F385" i="3"/>
  <c r="AZ388" i="1"/>
  <c r="AY388" i="1"/>
  <c r="AU388" i="1"/>
  <c r="AT388" i="1"/>
  <c r="AM388" i="1"/>
  <c r="AL388" i="1"/>
  <c r="AK388" i="1"/>
  <c r="AJ388" i="1"/>
  <c r="AI388" i="1"/>
  <c r="F384" i="3"/>
  <c r="AZ387" i="1"/>
  <c r="AY387" i="1"/>
  <c r="AU387" i="1"/>
  <c r="AT387" i="1"/>
  <c r="AM387" i="1"/>
  <c r="AL387" i="1"/>
  <c r="AK387" i="1"/>
  <c r="AJ387" i="1"/>
  <c r="AI387" i="1"/>
  <c r="F383" i="3"/>
  <c r="AZ386" i="1"/>
  <c r="AY386" i="1"/>
  <c r="AU386" i="1"/>
  <c r="AT386" i="1"/>
  <c r="AM386" i="1"/>
  <c r="AL386" i="1"/>
  <c r="AK386" i="1"/>
  <c r="AJ386" i="1"/>
  <c r="AI386" i="1"/>
  <c r="F382" i="3"/>
  <c r="AZ385" i="1"/>
  <c r="AY385" i="1"/>
  <c r="AU385" i="1"/>
  <c r="AT385" i="1"/>
  <c r="AM385" i="1"/>
  <c r="AL385" i="1"/>
  <c r="AK385" i="1"/>
  <c r="AJ385" i="1"/>
  <c r="AI385" i="1"/>
  <c r="F381" i="3"/>
  <c r="AZ384" i="1"/>
  <c r="AY384" i="1"/>
  <c r="AU384" i="1"/>
  <c r="AT384" i="1"/>
  <c r="AM384" i="1"/>
  <c r="AL384" i="1"/>
  <c r="AK384" i="1"/>
  <c r="AJ384" i="1"/>
  <c r="AI384" i="1"/>
  <c r="AE384" i="1"/>
  <c r="AZ383" i="1"/>
  <c r="AY383" i="1"/>
  <c r="AU383" i="1"/>
  <c r="AT383" i="1"/>
  <c r="AM383" i="1"/>
  <c r="AL383" i="1"/>
  <c r="AK383" i="1"/>
  <c r="AJ383" i="1"/>
  <c r="AI383" i="1"/>
  <c r="AH383" i="1"/>
  <c r="AG383" i="1"/>
  <c r="AF383" i="1"/>
  <c r="AE383" i="1"/>
  <c r="AZ382" i="1"/>
  <c r="AY382" i="1"/>
  <c r="AU382" i="1"/>
  <c r="AT382" i="1"/>
  <c r="AP382" i="1"/>
  <c r="AN382" i="1"/>
  <c r="AM382" i="1"/>
  <c r="AL382" i="1"/>
  <c r="AK382" i="1"/>
  <c r="AJ382" i="1"/>
  <c r="AI382" i="1"/>
  <c r="AH382" i="1"/>
  <c r="AG382" i="1"/>
  <c r="AF382" i="1"/>
  <c r="AE382" i="1"/>
  <c r="AZ381" i="1"/>
  <c r="AY381" i="1"/>
  <c r="AU381" i="1"/>
  <c r="AT381" i="1"/>
  <c r="AP381" i="1"/>
  <c r="AN381" i="1"/>
  <c r="AM381" i="1"/>
  <c r="AL381" i="1"/>
  <c r="AK381" i="1"/>
  <c r="AJ381" i="1"/>
  <c r="AI381" i="1"/>
  <c r="AG381" i="1"/>
  <c r="AF381" i="1"/>
  <c r="AE381" i="1"/>
  <c r="AZ380" i="1"/>
  <c r="AY380" i="1"/>
  <c r="AU380" i="1"/>
  <c r="AT380" i="1"/>
  <c r="AP380" i="1"/>
  <c r="AN380" i="1"/>
  <c r="AM380" i="1"/>
  <c r="AL380" i="1"/>
  <c r="AK380" i="1"/>
  <c r="AJ380" i="1"/>
  <c r="AI380" i="1"/>
  <c r="AE380" i="1"/>
  <c r="AZ379" i="1"/>
  <c r="AY379" i="1"/>
  <c r="AU379" i="1"/>
  <c r="AT379" i="1"/>
  <c r="AP379" i="1"/>
  <c r="AN379" i="1"/>
  <c r="AM379" i="1"/>
  <c r="AL379" i="1"/>
  <c r="AK379" i="1"/>
  <c r="AJ379" i="1"/>
  <c r="AI379" i="1"/>
  <c r="AF379" i="1"/>
  <c r="AE379" i="1"/>
  <c r="AZ378" i="1"/>
  <c r="AY378" i="1"/>
  <c r="AU378" i="1"/>
  <c r="AT378" i="1"/>
  <c r="AP378" i="1"/>
  <c r="AN378" i="1"/>
  <c r="AM378" i="1"/>
  <c r="AL378" i="1"/>
  <c r="AK378" i="1"/>
  <c r="AJ378" i="1"/>
  <c r="AI378" i="1"/>
  <c r="AG378" i="1"/>
  <c r="AE378" i="1"/>
  <c r="AZ377" i="1"/>
  <c r="AY377" i="1"/>
  <c r="AX377" i="1"/>
  <c r="AU377" i="1"/>
  <c r="AT377" i="1"/>
  <c r="AP377" i="1"/>
  <c r="AN377" i="1"/>
  <c r="AM377" i="1"/>
  <c r="AL377" i="1"/>
  <c r="AK377" i="1"/>
  <c r="AJ377" i="1"/>
  <c r="AI377" i="1"/>
  <c r="AG377" i="1"/>
  <c r="AE377" i="1"/>
  <c r="AE376" i="1"/>
  <c r="BD376" i="1"/>
  <c r="BF376" i="1"/>
  <c r="AI376" i="1"/>
  <c r="BG376" i="1"/>
  <c r="AZ376" i="1"/>
  <c r="BH376" i="1"/>
  <c r="BK376" i="1"/>
  <c r="AX376" i="1"/>
  <c r="BL376" i="1"/>
  <c r="AY376" i="1"/>
  <c r="BP376" i="1"/>
  <c r="BM376" i="1"/>
  <c r="AM376" i="1"/>
  <c r="BO376" i="1"/>
  <c r="BT376" i="1"/>
  <c r="BV376" i="1"/>
  <c r="AU376" i="1"/>
  <c r="AT376" i="1"/>
  <c r="AP376" i="1"/>
  <c r="AN376" i="1"/>
  <c r="AL376" i="1"/>
  <c r="AK376" i="1"/>
  <c r="AJ376" i="1"/>
  <c r="AG376" i="1"/>
  <c r="AF376" i="1"/>
  <c r="AE375" i="1"/>
  <c r="BD375" i="1"/>
  <c r="BF375" i="1"/>
  <c r="AI375" i="1"/>
  <c r="BG375" i="1"/>
  <c r="AZ375" i="1"/>
  <c r="BH375" i="1"/>
  <c r="BK375" i="1"/>
  <c r="AX375" i="1"/>
  <c r="BL375" i="1"/>
  <c r="AY375" i="1"/>
  <c r="BP375" i="1"/>
  <c r="BM375" i="1"/>
  <c r="BT375" i="1"/>
  <c r="BV375" i="1"/>
  <c r="AU375" i="1"/>
  <c r="AT375" i="1"/>
  <c r="AP375" i="1"/>
  <c r="AN375" i="1"/>
  <c r="AM375" i="1"/>
  <c r="AL375" i="1"/>
  <c r="AK375" i="1"/>
  <c r="AJ375" i="1"/>
  <c r="AE374" i="1"/>
  <c r="BD374" i="1"/>
  <c r="BF374" i="1"/>
  <c r="AI374" i="1"/>
  <c r="BG374" i="1"/>
  <c r="AZ374" i="1"/>
  <c r="BH374" i="1"/>
  <c r="BK374" i="1"/>
  <c r="AX374" i="1"/>
  <c r="BL374" i="1"/>
  <c r="AY374" i="1"/>
  <c r="BP374" i="1"/>
  <c r="BM374" i="1"/>
  <c r="AM374" i="1"/>
  <c r="BO374" i="1"/>
  <c r="BT374" i="1"/>
  <c r="BV374" i="1"/>
  <c r="AU374" i="1"/>
  <c r="AT374" i="1"/>
  <c r="AP374" i="1"/>
  <c r="AN374" i="1"/>
  <c r="AL374" i="1"/>
  <c r="AK374" i="1"/>
  <c r="AJ374" i="1"/>
  <c r="AF374" i="1"/>
  <c r="AE373" i="1"/>
  <c r="BD373" i="1"/>
  <c r="BF373" i="1"/>
  <c r="AI373" i="1"/>
  <c r="BG373" i="1"/>
  <c r="AZ373" i="1"/>
  <c r="BH373" i="1"/>
  <c r="BK373" i="1"/>
  <c r="AX373" i="1"/>
  <c r="BL373" i="1"/>
  <c r="BM373" i="1"/>
  <c r="AM373" i="1"/>
  <c r="BO373" i="1"/>
  <c r="BT373" i="1"/>
  <c r="BV373" i="1"/>
  <c r="AY373" i="1"/>
  <c r="AU373" i="1"/>
  <c r="AT373" i="1"/>
  <c r="AP373" i="1"/>
  <c r="AN373" i="1"/>
  <c r="AL373" i="1"/>
  <c r="AK373" i="1"/>
  <c r="AJ373" i="1"/>
  <c r="AF373" i="1"/>
  <c r="AE372" i="1"/>
  <c r="BD372" i="1"/>
  <c r="BF372" i="1"/>
  <c r="AI372" i="1"/>
  <c r="BG372" i="1"/>
  <c r="AZ372" i="1"/>
  <c r="BH372" i="1"/>
  <c r="BK372" i="1"/>
  <c r="AX372" i="1"/>
  <c r="BL372" i="1"/>
  <c r="AY372" i="1"/>
  <c r="BP372" i="1"/>
  <c r="BM372" i="1"/>
  <c r="AM372" i="1"/>
  <c r="BO372" i="1"/>
  <c r="BT372" i="1"/>
  <c r="BV372" i="1"/>
  <c r="AU372" i="1"/>
  <c r="AT372" i="1"/>
  <c r="AP372" i="1"/>
  <c r="AN372" i="1"/>
  <c r="AL372" i="1"/>
  <c r="AK372" i="1"/>
  <c r="AJ372" i="1"/>
  <c r="AH372" i="1"/>
  <c r="AF372" i="1"/>
  <c r="AE371" i="1"/>
  <c r="BD371" i="1"/>
  <c r="BF371" i="1"/>
  <c r="AI371" i="1"/>
  <c r="BG371" i="1"/>
  <c r="AZ371" i="1"/>
  <c r="BH371" i="1"/>
  <c r="BK371" i="1"/>
  <c r="AX371" i="1"/>
  <c r="BL371" i="1"/>
  <c r="AY371" i="1"/>
  <c r="BP371" i="1"/>
  <c r="BM371" i="1"/>
  <c r="AM371" i="1"/>
  <c r="BO371" i="1"/>
  <c r="BT371" i="1"/>
  <c r="BV371" i="1"/>
  <c r="AU371" i="1"/>
  <c r="AT371" i="1"/>
  <c r="AP371" i="1"/>
  <c r="AN371" i="1"/>
  <c r="AL371" i="1"/>
  <c r="AK371" i="1"/>
  <c r="AJ371" i="1"/>
  <c r="AH371" i="1"/>
  <c r="AG371" i="1"/>
  <c r="AE370" i="1"/>
  <c r="BD370" i="1"/>
  <c r="BF370" i="1"/>
  <c r="AI370" i="1"/>
  <c r="BG370" i="1"/>
  <c r="AZ370" i="1"/>
  <c r="BH370" i="1"/>
  <c r="BK370" i="1"/>
  <c r="AX370" i="1"/>
  <c r="BL370" i="1"/>
  <c r="AY370" i="1"/>
  <c r="BP370" i="1"/>
  <c r="BM370" i="1"/>
  <c r="AM370" i="1"/>
  <c r="BO370" i="1"/>
  <c r="BT370" i="1"/>
  <c r="BV370" i="1"/>
  <c r="AU370" i="1"/>
  <c r="AT370" i="1"/>
  <c r="AP370" i="1"/>
  <c r="AN370" i="1"/>
  <c r="AL370" i="1"/>
  <c r="AK370" i="1"/>
  <c r="AJ370" i="1"/>
  <c r="AH370" i="1"/>
  <c r="AG370" i="1"/>
  <c r="AE369" i="1"/>
  <c r="BD369" i="1"/>
  <c r="BF369" i="1"/>
  <c r="AI369" i="1"/>
  <c r="BG369" i="1"/>
  <c r="AZ369" i="1"/>
  <c r="BH369" i="1"/>
  <c r="BK369" i="1"/>
  <c r="AX369" i="1"/>
  <c r="BL369" i="1"/>
  <c r="AY369" i="1"/>
  <c r="BP369" i="1"/>
  <c r="BM369" i="1"/>
  <c r="AM369" i="1"/>
  <c r="BO369" i="1"/>
  <c r="BT369" i="1"/>
  <c r="BV369" i="1"/>
  <c r="AU369" i="1"/>
  <c r="AT369" i="1"/>
  <c r="AS369" i="1"/>
  <c r="AR369" i="1"/>
  <c r="AQ369" i="1"/>
  <c r="AP369" i="1"/>
  <c r="AN369" i="1"/>
  <c r="AL369" i="1"/>
  <c r="AK369" i="1"/>
  <c r="AJ369" i="1"/>
  <c r="AG369" i="1"/>
  <c r="AF369" i="1"/>
  <c r="AE368" i="1"/>
  <c r="BD368" i="1"/>
  <c r="BF368" i="1"/>
  <c r="AI368" i="1"/>
  <c r="BG368" i="1"/>
  <c r="AZ368" i="1"/>
  <c r="BH368" i="1"/>
  <c r="BK368" i="1"/>
  <c r="AX368" i="1"/>
  <c r="BL368" i="1"/>
  <c r="AY368" i="1"/>
  <c r="BP368" i="1"/>
  <c r="BM368" i="1"/>
  <c r="AM368" i="1"/>
  <c r="BO368" i="1"/>
  <c r="BT368" i="1"/>
  <c r="BV368" i="1"/>
  <c r="AU368" i="1"/>
  <c r="AT368" i="1"/>
  <c r="AS368" i="1"/>
  <c r="AR368" i="1"/>
  <c r="AQ368" i="1"/>
  <c r="AP368" i="1"/>
  <c r="AN368" i="1"/>
  <c r="AL368" i="1"/>
  <c r="AK368" i="1"/>
  <c r="AJ368" i="1"/>
  <c r="AG368" i="1"/>
  <c r="AE367" i="1"/>
  <c r="BD367" i="1"/>
  <c r="BF367" i="1"/>
  <c r="AI367" i="1"/>
  <c r="BG367" i="1"/>
  <c r="AZ367" i="1"/>
  <c r="BH367" i="1"/>
  <c r="BK367" i="1"/>
  <c r="AX367" i="1"/>
  <c r="BL367" i="1"/>
  <c r="BM367" i="1"/>
  <c r="AM367" i="1"/>
  <c r="BO367" i="1"/>
  <c r="BT367" i="1"/>
  <c r="BV367" i="1"/>
  <c r="AY367" i="1"/>
  <c r="AU367" i="1"/>
  <c r="AT367" i="1"/>
  <c r="AS367" i="1"/>
  <c r="AR367" i="1"/>
  <c r="AQ367" i="1"/>
  <c r="AP367" i="1"/>
  <c r="AN367" i="1"/>
  <c r="AL367" i="1"/>
  <c r="AK367" i="1"/>
  <c r="AJ367" i="1"/>
  <c r="AE366" i="1"/>
  <c r="BD366" i="1"/>
  <c r="BF366" i="1"/>
  <c r="AI366" i="1"/>
  <c r="BG366" i="1"/>
  <c r="AZ366" i="1"/>
  <c r="BH366" i="1"/>
  <c r="BK366" i="1"/>
  <c r="AX366" i="1"/>
  <c r="BL366" i="1"/>
  <c r="AY366" i="1"/>
  <c r="BP366" i="1"/>
  <c r="BM366" i="1"/>
  <c r="AM366" i="1"/>
  <c r="BO366" i="1"/>
  <c r="BT366" i="1"/>
  <c r="BV366" i="1"/>
  <c r="AU366" i="1"/>
  <c r="AT366" i="1"/>
  <c r="AS366" i="1"/>
  <c r="AR366" i="1"/>
  <c r="AQ366" i="1"/>
  <c r="AP366" i="1"/>
  <c r="AN366" i="1"/>
  <c r="AL366" i="1"/>
  <c r="AK366" i="1"/>
  <c r="AJ366" i="1"/>
  <c r="AH366" i="1"/>
  <c r="AF366" i="1"/>
  <c r="AE365" i="1"/>
  <c r="BD365" i="1"/>
  <c r="BF365" i="1"/>
  <c r="AI365" i="1"/>
  <c r="BG365" i="1"/>
  <c r="AZ365" i="1"/>
  <c r="BH365" i="1"/>
  <c r="BK365" i="1"/>
  <c r="AX365" i="1"/>
  <c r="BL365" i="1"/>
  <c r="AY365" i="1"/>
  <c r="BP365" i="1"/>
  <c r="BM365" i="1"/>
  <c r="AR365" i="1"/>
  <c r="BN365" i="1"/>
  <c r="AM365" i="1"/>
  <c r="BO365" i="1"/>
  <c r="BT365" i="1"/>
  <c r="BV365" i="1"/>
  <c r="AU365" i="1"/>
  <c r="AT365" i="1"/>
  <c r="AS365" i="1"/>
  <c r="AQ365" i="1"/>
  <c r="AP365" i="1"/>
  <c r="AN365" i="1"/>
  <c r="AL365" i="1"/>
  <c r="AK365" i="1"/>
  <c r="AJ365" i="1"/>
  <c r="AG365" i="1"/>
  <c r="AF365" i="1"/>
  <c r="AE364" i="1"/>
  <c r="BD364" i="1"/>
  <c r="BF364" i="1"/>
  <c r="AI364" i="1"/>
  <c r="BG364" i="1"/>
  <c r="AZ364" i="1"/>
  <c r="BH364" i="1"/>
  <c r="BK364" i="1"/>
  <c r="AX364" i="1"/>
  <c r="BL364" i="1"/>
  <c r="AY364" i="1"/>
  <c r="BP364" i="1"/>
  <c r="BM364" i="1"/>
  <c r="AR364" i="1"/>
  <c r="BN364" i="1"/>
  <c r="AM364" i="1"/>
  <c r="BO364" i="1"/>
  <c r="BT364" i="1"/>
  <c r="BV364" i="1"/>
  <c r="AU364" i="1"/>
  <c r="AT364" i="1"/>
  <c r="AS364" i="1"/>
  <c r="AQ364" i="1"/>
  <c r="AP364" i="1"/>
  <c r="AN364" i="1"/>
  <c r="AL364" i="1"/>
  <c r="AK364" i="1"/>
  <c r="AJ364" i="1"/>
  <c r="AG364" i="1"/>
  <c r="AF364" i="1"/>
  <c r="AE363" i="1"/>
  <c r="BD363" i="1"/>
  <c r="BF363" i="1"/>
  <c r="AI363" i="1"/>
  <c r="BG363" i="1"/>
  <c r="AZ363" i="1"/>
  <c r="BH363" i="1"/>
  <c r="BK363" i="1"/>
  <c r="AX363" i="1"/>
  <c r="BL363" i="1"/>
  <c r="BM363" i="1"/>
  <c r="AM363" i="1"/>
  <c r="BO363" i="1"/>
  <c r="BT363" i="1"/>
  <c r="BV363" i="1"/>
  <c r="AY363" i="1"/>
  <c r="AU363" i="1"/>
  <c r="AT363" i="1"/>
  <c r="AS363" i="1"/>
  <c r="AR363" i="1"/>
  <c r="AQ363" i="1"/>
  <c r="AP363" i="1"/>
  <c r="AN363" i="1"/>
  <c r="AL363" i="1"/>
  <c r="AK363" i="1"/>
  <c r="AJ363" i="1"/>
  <c r="AK362" i="1"/>
  <c r="BD362" i="1"/>
  <c r="BF362" i="1"/>
  <c r="AI362" i="1"/>
  <c r="BG362" i="1"/>
  <c r="AZ362" i="1"/>
  <c r="BH362" i="1"/>
  <c r="BK362" i="1"/>
  <c r="AX362" i="1"/>
  <c r="BL362" i="1"/>
  <c r="AY362" i="1"/>
  <c r="BP362" i="1"/>
  <c r="BM362" i="1"/>
  <c r="AR362" i="1"/>
  <c r="BN362" i="1"/>
  <c r="AM362" i="1"/>
  <c r="BO362" i="1"/>
  <c r="BT362" i="1"/>
  <c r="BV362" i="1"/>
  <c r="AU362" i="1"/>
  <c r="AT362" i="1"/>
  <c r="AS362" i="1"/>
  <c r="AQ362" i="1"/>
  <c r="AP362" i="1"/>
  <c r="AN362" i="1"/>
  <c r="AL362" i="1"/>
  <c r="AJ362" i="1"/>
  <c r="AF362" i="1"/>
  <c r="AE361" i="1"/>
  <c r="BD361" i="1"/>
  <c r="BF361" i="1"/>
  <c r="AI361" i="1"/>
  <c r="BG361" i="1"/>
  <c r="AZ361" i="1"/>
  <c r="BH361" i="1"/>
  <c r="BK361" i="1"/>
  <c r="AX361" i="1"/>
  <c r="BL361" i="1"/>
  <c r="AY361" i="1"/>
  <c r="BP361" i="1"/>
  <c r="BM361" i="1"/>
  <c r="AR361" i="1"/>
  <c r="BN361" i="1"/>
  <c r="AM361" i="1"/>
  <c r="BO361" i="1"/>
  <c r="BT361" i="1"/>
  <c r="BV361" i="1"/>
  <c r="AU361" i="1"/>
  <c r="AT361" i="1"/>
  <c r="AS361" i="1"/>
  <c r="AQ361" i="1"/>
  <c r="AP361" i="1"/>
  <c r="AN361" i="1"/>
  <c r="AL361" i="1"/>
  <c r="AK361" i="1"/>
  <c r="AJ361" i="1"/>
  <c r="AH361" i="1"/>
  <c r="AG361" i="1"/>
  <c r="AE360" i="1"/>
  <c r="BD360" i="1"/>
  <c r="BF360" i="1"/>
  <c r="AI360" i="1"/>
  <c r="BG360" i="1"/>
  <c r="AZ360" i="1"/>
  <c r="BH360" i="1"/>
  <c r="BK360" i="1"/>
  <c r="AX360" i="1"/>
  <c r="BL360" i="1"/>
  <c r="AY360" i="1"/>
  <c r="BP360" i="1"/>
  <c r="BM360" i="1"/>
  <c r="AR360" i="1"/>
  <c r="BN360" i="1"/>
  <c r="AM360" i="1"/>
  <c r="BO360" i="1"/>
  <c r="BT360" i="1"/>
  <c r="BV360" i="1"/>
  <c r="AU360" i="1"/>
  <c r="AT360" i="1"/>
  <c r="AS360" i="1"/>
  <c r="AQ360" i="1"/>
  <c r="AP360" i="1"/>
  <c r="AN360" i="1"/>
  <c r="AL360" i="1"/>
  <c r="AK360" i="1"/>
  <c r="AJ360" i="1"/>
  <c r="AE359" i="1"/>
  <c r="BD359" i="1"/>
  <c r="BF359" i="1"/>
  <c r="AI359" i="1"/>
  <c r="BG359" i="1"/>
  <c r="AZ359" i="1"/>
  <c r="BH359" i="1"/>
  <c r="BK359" i="1"/>
  <c r="AX359" i="1"/>
  <c r="BL359" i="1"/>
  <c r="AY359" i="1"/>
  <c r="BP359" i="1"/>
  <c r="BM359" i="1"/>
  <c r="AM359" i="1"/>
  <c r="BO359" i="1"/>
  <c r="BT359" i="1"/>
  <c r="BV359" i="1"/>
  <c r="AU359" i="1"/>
  <c r="AT359" i="1"/>
  <c r="AS359" i="1"/>
  <c r="AR359" i="1"/>
  <c r="AQ359" i="1"/>
  <c r="AP359" i="1"/>
  <c r="AN359" i="1"/>
  <c r="AL359" i="1"/>
  <c r="AK359" i="1"/>
  <c r="AJ359" i="1"/>
  <c r="AH359" i="1"/>
  <c r="AF359" i="1"/>
  <c r="AE358" i="1"/>
  <c r="BD358" i="1"/>
  <c r="BF358" i="1"/>
  <c r="AI358" i="1"/>
  <c r="BG358" i="1"/>
  <c r="AZ358" i="1"/>
  <c r="BH358" i="1"/>
  <c r="BK358" i="1"/>
  <c r="AX358" i="1"/>
  <c r="BL358" i="1"/>
  <c r="BM358" i="1"/>
  <c r="AM358" i="1"/>
  <c r="BO358" i="1"/>
  <c r="BT358" i="1"/>
  <c r="BV358" i="1"/>
  <c r="AY358" i="1"/>
  <c r="AU358" i="1"/>
  <c r="AT358" i="1"/>
  <c r="AS358" i="1"/>
  <c r="AR358" i="1"/>
  <c r="AQ358" i="1"/>
  <c r="AP358" i="1"/>
  <c r="AN358" i="1"/>
  <c r="AL358" i="1"/>
  <c r="AK358" i="1"/>
  <c r="AJ358" i="1"/>
  <c r="AE357" i="1"/>
  <c r="BD357" i="1"/>
  <c r="BF357" i="1"/>
  <c r="AI357" i="1"/>
  <c r="BG357" i="1"/>
  <c r="AZ357" i="1"/>
  <c r="BH357" i="1"/>
  <c r="BK357" i="1"/>
  <c r="AX357" i="1"/>
  <c r="BL357" i="1"/>
  <c r="BM357" i="1"/>
  <c r="AM357" i="1"/>
  <c r="BO357" i="1"/>
  <c r="BT357" i="1"/>
  <c r="BV357" i="1"/>
  <c r="AY357" i="1"/>
  <c r="AU357" i="1"/>
  <c r="AT357" i="1"/>
  <c r="AS357" i="1"/>
  <c r="AR357" i="1"/>
  <c r="AQ357" i="1"/>
  <c r="AP357" i="1"/>
  <c r="AN357" i="1"/>
  <c r="AL357" i="1"/>
  <c r="AK357" i="1"/>
  <c r="AJ357" i="1"/>
  <c r="AE356" i="1"/>
  <c r="BD356" i="1"/>
  <c r="BF356" i="1"/>
  <c r="AI356" i="1"/>
  <c r="BG356" i="1"/>
  <c r="BK356" i="1"/>
  <c r="AX356" i="1"/>
  <c r="BL356" i="1"/>
  <c r="AY356" i="1"/>
  <c r="BP356" i="1"/>
  <c r="BM356" i="1"/>
  <c r="AM356" i="1"/>
  <c r="BO356" i="1"/>
  <c r="BT356" i="1"/>
  <c r="BV356" i="1"/>
  <c r="AZ356" i="1"/>
  <c r="AU356" i="1"/>
  <c r="AT356" i="1"/>
  <c r="AS356" i="1"/>
  <c r="AR356" i="1"/>
  <c r="AQ356" i="1"/>
  <c r="AP356" i="1"/>
  <c r="AN356" i="1"/>
  <c r="AL356" i="1"/>
  <c r="AK356" i="1"/>
  <c r="AJ356" i="1"/>
  <c r="AE355" i="1"/>
  <c r="BD355" i="1"/>
  <c r="BF355" i="1"/>
  <c r="AI355" i="1"/>
  <c r="BG355" i="1"/>
  <c r="BK355" i="1"/>
  <c r="AX355" i="1"/>
  <c r="BL355" i="1"/>
  <c r="BM355" i="1"/>
  <c r="AM355" i="1"/>
  <c r="BO355" i="1"/>
  <c r="BT355" i="1"/>
  <c r="BV355" i="1"/>
  <c r="AZ355" i="1"/>
  <c r="AY355" i="1"/>
  <c r="AU355" i="1"/>
  <c r="AT355" i="1"/>
  <c r="AS355" i="1"/>
  <c r="AR355" i="1"/>
  <c r="AQ355" i="1"/>
  <c r="AP355" i="1"/>
  <c r="AN355" i="1"/>
  <c r="AL355" i="1"/>
  <c r="AK355" i="1"/>
  <c r="AJ355" i="1"/>
  <c r="AG355" i="1"/>
  <c r="AF355" i="1"/>
  <c r="AE354" i="1"/>
  <c r="BD354" i="1"/>
  <c r="BF354" i="1"/>
  <c r="AI354" i="1"/>
  <c r="BG354" i="1"/>
  <c r="AN354" i="1"/>
  <c r="BI354" i="1"/>
  <c r="BK354" i="1"/>
  <c r="AX354" i="1"/>
  <c r="BL354" i="1"/>
  <c r="BM354" i="1"/>
  <c r="AM354" i="1"/>
  <c r="BO354" i="1"/>
  <c r="BT354" i="1"/>
  <c r="BV354" i="1"/>
  <c r="AZ354" i="1"/>
  <c r="AY354" i="1"/>
  <c r="AU354" i="1"/>
  <c r="AT354" i="1"/>
  <c r="AS354" i="1"/>
  <c r="AR354" i="1"/>
  <c r="AQ354" i="1"/>
  <c r="AP354" i="1"/>
  <c r="AL354" i="1"/>
  <c r="AK354" i="1"/>
  <c r="AJ354" i="1"/>
  <c r="AH354" i="1"/>
  <c r="AG354" i="1"/>
  <c r="AK353" i="1"/>
  <c r="BD353" i="1"/>
  <c r="BF353" i="1"/>
  <c r="AI353" i="1"/>
  <c r="BG353" i="1"/>
  <c r="AN353" i="1"/>
  <c r="BI353" i="1"/>
  <c r="BK353" i="1"/>
  <c r="AX353" i="1"/>
  <c r="BL353" i="1"/>
  <c r="BM353" i="1"/>
  <c r="AM353" i="1"/>
  <c r="BO353" i="1"/>
  <c r="BT353" i="1"/>
  <c r="BV353" i="1"/>
  <c r="AZ353" i="1"/>
  <c r="AY353" i="1"/>
  <c r="AU353" i="1"/>
  <c r="AT353" i="1"/>
  <c r="AS353" i="1"/>
  <c r="AR353" i="1"/>
  <c r="AQ353" i="1"/>
  <c r="AP353" i="1"/>
  <c r="AL353" i="1"/>
  <c r="AJ353" i="1"/>
  <c r="AG353" i="1"/>
  <c r="AE352" i="1"/>
  <c r="BD352" i="1"/>
  <c r="BF352" i="1"/>
  <c r="AI352" i="1"/>
  <c r="BG352" i="1"/>
  <c r="AZ352" i="1"/>
  <c r="BH352" i="1"/>
  <c r="AN352" i="1"/>
  <c r="BI352" i="1"/>
  <c r="BK352" i="1"/>
  <c r="AX352" i="1"/>
  <c r="BL352" i="1"/>
  <c r="AY352" i="1"/>
  <c r="BP352" i="1"/>
  <c r="BM352" i="1"/>
  <c r="AR352" i="1"/>
  <c r="BN352" i="1"/>
  <c r="AM352" i="1"/>
  <c r="BO352" i="1"/>
  <c r="BT352" i="1"/>
  <c r="BV352" i="1"/>
  <c r="AU352" i="1"/>
  <c r="AT352" i="1"/>
  <c r="AS352" i="1"/>
  <c r="AQ352" i="1"/>
  <c r="AP352" i="1"/>
  <c r="AL352" i="1"/>
  <c r="AK352" i="1"/>
  <c r="AJ352" i="1"/>
  <c r="AH352" i="1"/>
  <c r="AG352" i="1"/>
  <c r="AF352" i="1"/>
  <c r="AE351" i="1"/>
  <c r="BD351" i="1"/>
  <c r="BF351" i="1"/>
  <c r="AI351" i="1"/>
  <c r="BG351" i="1"/>
  <c r="AZ351" i="1"/>
  <c r="BH351" i="1"/>
  <c r="AN351" i="1"/>
  <c r="BI351" i="1"/>
  <c r="BK351" i="1"/>
  <c r="AX351" i="1"/>
  <c r="BL351" i="1"/>
  <c r="AY351" i="1"/>
  <c r="BP351" i="1"/>
  <c r="BM351" i="1"/>
  <c r="AR351" i="1"/>
  <c r="BN351" i="1"/>
  <c r="BT351" i="1"/>
  <c r="BV351" i="1"/>
  <c r="AU351" i="1"/>
  <c r="AT351" i="1"/>
  <c r="AS351" i="1"/>
  <c r="AQ351" i="1"/>
  <c r="AP351" i="1"/>
  <c r="AM351" i="1"/>
  <c r="AL351" i="1"/>
  <c r="AK351" i="1"/>
  <c r="AJ351" i="1"/>
  <c r="AG351" i="1"/>
  <c r="AF351" i="1"/>
  <c r="AE350" i="1"/>
  <c r="BD350" i="1"/>
  <c r="BF350" i="1"/>
  <c r="AI350" i="1"/>
  <c r="BG350" i="1"/>
  <c r="AZ350" i="1"/>
  <c r="BH350" i="1"/>
  <c r="AN350" i="1"/>
  <c r="BI350" i="1"/>
  <c r="BK350" i="1"/>
  <c r="AX350" i="1"/>
  <c r="BL350" i="1"/>
  <c r="BM350" i="1"/>
  <c r="AR350" i="1"/>
  <c r="BN350" i="1"/>
  <c r="AM350" i="1"/>
  <c r="BO350" i="1"/>
  <c r="BT350" i="1"/>
  <c r="BV350" i="1"/>
  <c r="AY350" i="1"/>
  <c r="AU350" i="1"/>
  <c r="AT350" i="1"/>
  <c r="AS350" i="1"/>
  <c r="AQ350" i="1"/>
  <c r="AP350" i="1"/>
  <c r="AL350" i="1"/>
  <c r="AK350" i="1"/>
  <c r="AJ350" i="1"/>
  <c r="AH350" i="1"/>
  <c r="AG350" i="1"/>
  <c r="AF350" i="1"/>
  <c r="AE349" i="1"/>
  <c r="BD349" i="1"/>
  <c r="BF349" i="1"/>
  <c r="AI349" i="1"/>
  <c r="BG349" i="1"/>
  <c r="AZ349" i="1"/>
  <c r="BH349" i="1"/>
  <c r="AN349" i="1"/>
  <c r="BI349" i="1"/>
  <c r="BK349" i="1"/>
  <c r="AX349" i="1"/>
  <c r="BL349" i="1"/>
  <c r="AY349" i="1"/>
  <c r="BP349" i="1"/>
  <c r="BM349" i="1"/>
  <c r="AM349" i="1"/>
  <c r="BO349" i="1"/>
  <c r="BT349" i="1"/>
  <c r="BV349" i="1"/>
  <c r="AU349" i="1"/>
  <c r="AT349" i="1"/>
  <c r="AS349" i="1"/>
  <c r="AR349" i="1"/>
  <c r="AQ349" i="1"/>
  <c r="AP349" i="1"/>
  <c r="AL349" i="1"/>
  <c r="AK349" i="1"/>
  <c r="AJ349" i="1"/>
  <c r="AF349" i="1"/>
  <c r="AE348" i="1"/>
  <c r="BD348" i="1"/>
  <c r="BF348" i="1"/>
  <c r="AI348" i="1"/>
  <c r="BG348" i="1"/>
  <c r="AZ348" i="1"/>
  <c r="BH348" i="1"/>
  <c r="AN348" i="1"/>
  <c r="BI348" i="1"/>
  <c r="BK348" i="1"/>
  <c r="AX348" i="1"/>
  <c r="BL348" i="1"/>
  <c r="AY348" i="1"/>
  <c r="BP348" i="1"/>
  <c r="BM348" i="1"/>
  <c r="AM348" i="1"/>
  <c r="BO348" i="1"/>
  <c r="BT348" i="1"/>
  <c r="BV348" i="1"/>
  <c r="AU348" i="1"/>
  <c r="AT348" i="1"/>
  <c r="AS348" i="1"/>
  <c r="AR348" i="1"/>
  <c r="AQ348" i="1"/>
  <c r="AP348" i="1"/>
  <c r="AL348" i="1"/>
  <c r="AK348" i="1"/>
  <c r="AJ348" i="1"/>
  <c r="AH348" i="1"/>
  <c r="AF348" i="1"/>
  <c r="AK347" i="1"/>
  <c r="BD347" i="1"/>
  <c r="BF347" i="1"/>
  <c r="AI347" i="1"/>
  <c r="BG347" i="1"/>
  <c r="AZ347" i="1"/>
  <c r="BH347" i="1"/>
  <c r="AN347" i="1"/>
  <c r="BI347" i="1"/>
  <c r="BK347" i="1"/>
  <c r="AX347" i="1"/>
  <c r="BL347" i="1"/>
  <c r="AY347" i="1"/>
  <c r="BP347" i="1"/>
  <c r="BM347" i="1"/>
  <c r="AM347" i="1"/>
  <c r="BO347" i="1"/>
  <c r="BT347" i="1"/>
  <c r="BV347" i="1"/>
  <c r="AU347" i="1"/>
  <c r="AT347" i="1"/>
  <c r="AS347" i="1"/>
  <c r="AR347" i="1"/>
  <c r="AQ347" i="1"/>
  <c r="AP347" i="1"/>
  <c r="AL347" i="1"/>
  <c r="AJ347" i="1"/>
  <c r="AF347" i="1"/>
  <c r="AE346" i="1"/>
  <c r="BD346" i="1"/>
  <c r="BF346" i="1"/>
  <c r="AI346" i="1"/>
  <c r="BG346" i="1"/>
  <c r="AN346" i="1"/>
  <c r="BI346" i="1"/>
  <c r="BK346" i="1"/>
  <c r="AX346" i="1"/>
  <c r="BL346" i="1"/>
  <c r="AY346" i="1"/>
  <c r="BP346" i="1"/>
  <c r="BM346" i="1"/>
  <c r="BT346" i="1"/>
  <c r="BV346" i="1"/>
  <c r="AZ346" i="1"/>
  <c r="AU346" i="1"/>
  <c r="AT346" i="1"/>
  <c r="AS346" i="1"/>
  <c r="AR346" i="1"/>
  <c r="AQ346" i="1"/>
  <c r="AP346" i="1"/>
  <c r="AM346" i="1"/>
  <c r="AL346" i="1"/>
  <c r="AK346" i="1"/>
  <c r="AJ346" i="1"/>
  <c r="AF346" i="1"/>
  <c r="AE345" i="1"/>
  <c r="BD345" i="1"/>
  <c r="BF345" i="1"/>
  <c r="AI345" i="1"/>
  <c r="BG345" i="1"/>
  <c r="AN345" i="1"/>
  <c r="BI345" i="1"/>
  <c r="BK345" i="1"/>
  <c r="AY345" i="1"/>
  <c r="BP345" i="1"/>
  <c r="BM345" i="1"/>
  <c r="AM345" i="1"/>
  <c r="BO345" i="1"/>
  <c r="BT345" i="1"/>
  <c r="BV345" i="1"/>
  <c r="AZ345" i="1"/>
  <c r="AX345" i="1"/>
  <c r="AU345" i="1"/>
  <c r="AT345" i="1"/>
  <c r="AS345" i="1"/>
  <c r="AR345" i="1"/>
  <c r="AQ345" i="1"/>
  <c r="AP345" i="1"/>
  <c r="AL345" i="1"/>
  <c r="AK345" i="1"/>
  <c r="AJ345" i="1"/>
  <c r="AF345" i="1"/>
  <c r="AE344" i="1"/>
  <c r="BD344" i="1"/>
  <c r="BF344" i="1"/>
  <c r="AI344" i="1"/>
  <c r="BG344" i="1"/>
  <c r="AN344" i="1"/>
  <c r="BI344" i="1"/>
  <c r="BK344" i="1"/>
  <c r="AY344" i="1"/>
  <c r="BP344" i="1"/>
  <c r="BM344" i="1"/>
  <c r="AM344" i="1"/>
  <c r="BO344" i="1"/>
  <c r="BT344" i="1"/>
  <c r="BV344" i="1"/>
  <c r="AZ344" i="1"/>
  <c r="AX344" i="1"/>
  <c r="AU344" i="1"/>
  <c r="AT344" i="1"/>
  <c r="AS344" i="1"/>
  <c r="AR344" i="1"/>
  <c r="AQ344" i="1"/>
  <c r="AP344" i="1"/>
  <c r="AL344" i="1"/>
  <c r="AK344" i="1"/>
  <c r="AJ344" i="1"/>
  <c r="AF344" i="1"/>
  <c r="AE343" i="1"/>
  <c r="BD343" i="1"/>
  <c r="BF343" i="1"/>
  <c r="AI343" i="1"/>
  <c r="BG343" i="1"/>
  <c r="AZ343" i="1"/>
  <c r="BH343" i="1"/>
  <c r="AN343" i="1"/>
  <c r="BI343" i="1"/>
  <c r="BK343" i="1"/>
  <c r="AX343" i="1"/>
  <c r="BL343" i="1"/>
  <c r="AY343" i="1"/>
  <c r="BP343" i="1"/>
  <c r="BM343" i="1"/>
  <c r="AM343" i="1"/>
  <c r="BO343" i="1"/>
  <c r="BT343" i="1"/>
  <c r="BV343" i="1"/>
  <c r="AU343" i="1"/>
  <c r="AT343" i="1"/>
  <c r="AS343" i="1"/>
  <c r="AR343" i="1"/>
  <c r="AQ343" i="1"/>
  <c r="AP343" i="1"/>
  <c r="AL343" i="1"/>
  <c r="AK343" i="1"/>
  <c r="AJ343" i="1"/>
  <c r="AH343" i="1"/>
  <c r="AF343" i="1"/>
  <c r="AE342" i="1"/>
  <c r="BD342" i="1"/>
  <c r="BF342" i="1"/>
  <c r="AI342" i="1"/>
  <c r="BG342" i="1"/>
  <c r="AZ342" i="1"/>
  <c r="BH342" i="1"/>
  <c r="AN342" i="1"/>
  <c r="BI342" i="1"/>
  <c r="BK342" i="1"/>
  <c r="AX342" i="1"/>
  <c r="BL342" i="1"/>
  <c r="AY342" i="1"/>
  <c r="BP342" i="1"/>
  <c r="BM342" i="1"/>
  <c r="AR342" i="1"/>
  <c r="BN342" i="1"/>
  <c r="AM342" i="1"/>
  <c r="BO342" i="1"/>
  <c r="BT342" i="1"/>
  <c r="BV342" i="1"/>
  <c r="AU342" i="1"/>
  <c r="AT342" i="1"/>
  <c r="AS342" i="1"/>
  <c r="AQ342" i="1"/>
  <c r="AP342" i="1"/>
  <c r="AL342" i="1"/>
  <c r="AK342" i="1"/>
  <c r="AJ342" i="1"/>
  <c r="AH342" i="1"/>
  <c r="AF342" i="1"/>
  <c r="AE341" i="1"/>
  <c r="BD341" i="1"/>
  <c r="BF341" i="1"/>
  <c r="AI341" i="1"/>
  <c r="BG341" i="1"/>
  <c r="AZ341" i="1"/>
  <c r="BH341" i="1"/>
  <c r="AN341" i="1"/>
  <c r="BI341" i="1"/>
  <c r="BK341" i="1"/>
  <c r="AX341" i="1"/>
  <c r="BL341" i="1"/>
  <c r="AY341" i="1"/>
  <c r="BP341" i="1"/>
  <c r="BM341" i="1"/>
  <c r="AR341" i="1"/>
  <c r="BN341" i="1"/>
  <c r="AM341" i="1"/>
  <c r="BO341" i="1"/>
  <c r="BT341" i="1"/>
  <c r="BV341" i="1"/>
  <c r="AU341" i="1"/>
  <c r="AT341" i="1"/>
  <c r="AS341" i="1"/>
  <c r="AQ341" i="1"/>
  <c r="AP341" i="1"/>
  <c r="AL341" i="1"/>
  <c r="AK341" i="1"/>
  <c r="AJ341" i="1"/>
  <c r="AH341" i="1"/>
  <c r="AF341" i="1"/>
  <c r="AE340" i="1"/>
  <c r="BD340" i="1"/>
  <c r="BF340" i="1"/>
  <c r="AI340" i="1"/>
  <c r="BG340" i="1"/>
  <c r="AN340" i="1"/>
  <c r="BI340" i="1"/>
  <c r="BK340" i="1"/>
  <c r="AX340" i="1"/>
  <c r="BL340" i="1"/>
  <c r="AY340" i="1"/>
  <c r="BP340" i="1"/>
  <c r="BM340" i="1"/>
  <c r="AR340" i="1"/>
  <c r="BN340" i="1"/>
  <c r="AM340" i="1"/>
  <c r="BO340" i="1"/>
  <c r="BT340" i="1"/>
  <c r="BV340" i="1"/>
  <c r="AZ340" i="1"/>
  <c r="AU340" i="1"/>
  <c r="AT340" i="1"/>
  <c r="AS340" i="1"/>
  <c r="AQ340" i="1"/>
  <c r="AP340" i="1"/>
  <c r="AL340" i="1"/>
  <c r="AK340" i="1"/>
  <c r="AJ340" i="1"/>
  <c r="AH340" i="1"/>
  <c r="AF340" i="1"/>
  <c r="AE339" i="1"/>
  <c r="BD339" i="1"/>
  <c r="BF339" i="1"/>
  <c r="AI339" i="1"/>
  <c r="BG339" i="1"/>
  <c r="AN339" i="1"/>
  <c r="BI339" i="1"/>
  <c r="BK339" i="1"/>
  <c r="AX339" i="1"/>
  <c r="BL339" i="1"/>
  <c r="AY339" i="1"/>
  <c r="BP339" i="1"/>
  <c r="BM339" i="1"/>
  <c r="AR339" i="1"/>
  <c r="BN339" i="1"/>
  <c r="AM339" i="1"/>
  <c r="BO339" i="1"/>
  <c r="BT339" i="1"/>
  <c r="BV339" i="1"/>
  <c r="AZ339" i="1"/>
  <c r="AU339" i="1"/>
  <c r="AT339" i="1"/>
  <c r="AS339" i="1"/>
  <c r="AQ339" i="1"/>
  <c r="AP339" i="1"/>
  <c r="AL339" i="1"/>
  <c r="AK339" i="1"/>
  <c r="AJ339" i="1"/>
  <c r="AH339" i="1"/>
  <c r="AF339" i="1"/>
  <c r="AE338" i="1"/>
  <c r="BD338" i="1"/>
  <c r="BF338" i="1"/>
  <c r="AI338" i="1"/>
  <c r="BG338" i="1"/>
  <c r="AZ338" i="1"/>
  <c r="BH338" i="1"/>
  <c r="AN338" i="1"/>
  <c r="BI338" i="1"/>
  <c r="BK338" i="1"/>
  <c r="AX338" i="1"/>
  <c r="BL338" i="1"/>
  <c r="AY338" i="1"/>
  <c r="BP338" i="1"/>
  <c r="BM338" i="1"/>
  <c r="AR338" i="1"/>
  <c r="BN338" i="1"/>
  <c r="AM338" i="1"/>
  <c r="BO338" i="1"/>
  <c r="BT338" i="1"/>
  <c r="BV338" i="1"/>
  <c r="AU338" i="1"/>
  <c r="AT338" i="1"/>
  <c r="AS338" i="1"/>
  <c r="AQ338" i="1"/>
  <c r="AP338" i="1"/>
  <c r="AL338" i="1"/>
  <c r="AK338" i="1"/>
  <c r="AJ338" i="1"/>
  <c r="AH338" i="1"/>
  <c r="AE337" i="1"/>
  <c r="BD337" i="1"/>
  <c r="BF337" i="1"/>
  <c r="AI337" i="1"/>
  <c r="BG337" i="1"/>
  <c r="AZ337" i="1"/>
  <c r="BH337" i="1"/>
  <c r="AN337" i="1"/>
  <c r="BI337" i="1"/>
  <c r="BK337" i="1"/>
  <c r="AX337" i="1"/>
  <c r="BL337" i="1"/>
  <c r="BM337" i="1"/>
  <c r="AR337" i="1"/>
  <c r="BN337" i="1"/>
  <c r="BT337" i="1"/>
  <c r="BV337" i="1"/>
  <c r="AY337" i="1"/>
  <c r="AU337" i="1"/>
  <c r="AT337" i="1"/>
  <c r="AS337" i="1"/>
  <c r="AQ337" i="1"/>
  <c r="AP337" i="1"/>
  <c r="AM337" i="1"/>
  <c r="AL337" i="1"/>
  <c r="AK337" i="1"/>
  <c r="AJ337" i="1"/>
  <c r="AH337" i="1"/>
  <c r="AE336" i="1"/>
  <c r="BD336" i="1"/>
  <c r="BF336" i="1"/>
  <c r="AI336" i="1"/>
  <c r="BG336" i="1"/>
  <c r="AZ336" i="1"/>
  <c r="BH336" i="1"/>
  <c r="AN336" i="1"/>
  <c r="BI336" i="1"/>
  <c r="BK336" i="1"/>
  <c r="AX336" i="1"/>
  <c r="BL336" i="1"/>
  <c r="AY336" i="1"/>
  <c r="BP336" i="1"/>
  <c r="BM336" i="1"/>
  <c r="AR336" i="1"/>
  <c r="BN336" i="1"/>
  <c r="AM336" i="1"/>
  <c r="BO336" i="1"/>
  <c r="BT336" i="1"/>
  <c r="BV336" i="1"/>
  <c r="AU336" i="1"/>
  <c r="AT336" i="1"/>
  <c r="AS336" i="1"/>
  <c r="AQ336" i="1"/>
  <c r="AP336" i="1"/>
  <c r="AL336" i="1"/>
  <c r="AK336" i="1"/>
  <c r="AJ336" i="1"/>
  <c r="AH336" i="1"/>
  <c r="AG336" i="1"/>
  <c r="AE335" i="1"/>
  <c r="BD335" i="1"/>
  <c r="BF335" i="1"/>
  <c r="AI335" i="1"/>
  <c r="BG335" i="1"/>
  <c r="AZ335" i="1"/>
  <c r="BH335" i="1"/>
  <c r="AN335" i="1"/>
  <c r="BI335" i="1"/>
  <c r="BK335" i="1"/>
  <c r="AX335" i="1"/>
  <c r="BL335" i="1"/>
  <c r="BM335" i="1"/>
  <c r="AM335" i="1"/>
  <c r="BO335" i="1"/>
  <c r="BT335" i="1"/>
  <c r="BV335" i="1"/>
  <c r="AY335" i="1"/>
  <c r="AU335" i="1"/>
  <c r="AT335" i="1"/>
  <c r="AS335" i="1"/>
  <c r="AR335" i="1"/>
  <c r="AQ335" i="1"/>
  <c r="AP335" i="1"/>
  <c r="AL335" i="1"/>
  <c r="AK335" i="1"/>
  <c r="AJ335" i="1"/>
  <c r="AH335" i="1"/>
  <c r="AG335" i="1"/>
  <c r="AF335" i="1"/>
  <c r="AE334" i="1"/>
  <c r="BD334" i="1"/>
  <c r="BF334" i="1"/>
  <c r="AI334" i="1"/>
  <c r="BG334" i="1"/>
  <c r="AZ334" i="1"/>
  <c r="BH334" i="1"/>
  <c r="BK334" i="1"/>
  <c r="AX334" i="1"/>
  <c r="BL334" i="1"/>
  <c r="AY334" i="1"/>
  <c r="BP334" i="1"/>
  <c r="BM334" i="1"/>
  <c r="AM334" i="1"/>
  <c r="BO334" i="1"/>
  <c r="BT334" i="1"/>
  <c r="BV334" i="1"/>
  <c r="AU334" i="1"/>
  <c r="AT334" i="1"/>
  <c r="AS334" i="1"/>
  <c r="AR334" i="1"/>
  <c r="AQ334" i="1"/>
  <c r="AP334" i="1"/>
  <c r="AN334" i="1"/>
  <c r="AL334" i="1"/>
  <c r="AK334" i="1"/>
  <c r="AJ334" i="1"/>
  <c r="AE333" i="1"/>
  <c r="BD333" i="1"/>
  <c r="BF333" i="1"/>
  <c r="AI333" i="1"/>
  <c r="BG333" i="1"/>
  <c r="AZ333" i="1"/>
  <c r="BH333" i="1"/>
  <c r="AN333" i="1"/>
  <c r="BI333" i="1"/>
  <c r="BK333" i="1"/>
  <c r="AX333" i="1"/>
  <c r="BL333" i="1"/>
  <c r="AY333" i="1"/>
  <c r="BP333" i="1"/>
  <c r="BM333" i="1"/>
  <c r="AM333" i="1"/>
  <c r="BO333" i="1"/>
  <c r="BT333" i="1"/>
  <c r="BV333" i="1"/>
  <c r="AU333" i="1"/>
  <c r="AT333" i="1"/>
  <c r="AS333" i="1"/>
  <c r="AR333" i="1"/>
  <c r="AQ333" i="1"/>
  <c r="AP333" i="1"/>
  <c r="AL333" i="1"/>
  <c r="AK333" i="1"/>
  <c r="AJ333" i="1"/>
  <c r="AF333" i="1"/>
  <c r="AE332" i="1"/>
  <c r="BD332" i="1"/>
  <c r="BF332" i="1"/>
  <c r="AI332" i="1"/>
  <c r="BG332" i="1"/>
  <c r="AZ332" i="1"/>
  <c r="BH332" i="1"/>
  <c r="AN332" i="1"/>
  <c r="BI332" i="1"/>
  <c r="BK332" i="1"/>
  <c r="AX332" i="1"/>
  <c r="BL332" i="1"/>
  <c r="AY332" i="1"/>
  <c r="BP332" i="1"/>
  <c r="BM332" i="1"/>
  <c r="AR332" i="1"/>
  <c r="BN332" i="1"/>
  <c r="AM332" i="1"/>
  <c r="BO332" i="1"/>
  <c r="BT332" i="1"/>
  <c r="BV332" i="1"/>
  <c r="AU332" i="1"/>
  <c r="AT332" i="1"/>
  <c r="AS332" i="1"/>
  <c r="AQ332" i="1"/>
  <c r="AP332" i="1"/>
  <c r="AL332" i="1"/>
  <c r="AK332" i="1"/>
  <c r="AJ332" i="1"/>
  <c r="AH332" i="1"/>
  <c r="AG332" i="1"/>
  <c r="AF332" i="1"/>
  <c r="AE331" i="1"/>
  <c r="BD331" i="1"/>
  <c r="BF331" i="1"/>
  <c r="AI331" i="1"/>
  <c r="BG331" i="1"/>
  <c r="AZ331" i="1"/>
  <c r="BH331" i="1"/>
  <c r="AN331" i="1"/>
  <c r="BI331" i="1"/>
  <c r="BK331" i="1"/>
  <c r="AY331" i="1"/>
  <c r="BP331" i="1"/>
  <c r="BM331" i="1"/>
  <c r="AM331" i="1"/>
  <c r="BO331" i="1"/>
  <c r="BT331" i="1"/>
  <c r="BV331" i="1"/>
  <c r="AX331" i="1"/>
  <c r="AU331" i="1"/>
  <c r="AT331" i="1"/>
  <c r="AS331" i="1"/>
  <c r="AR331" i="1"/>
  <c r="AQ331" i="1"/>
  <c r="AP331" i="1"/>
  <c r="AL331" i="1"/>
  <c r="AK331" i="1"/>
  <c r="AJ331" i="1"/>
  <c r="AH331" i="1"/>
  <c r="AF331" i="1"/>
  <c r="AE330" i="1"/>
  <c r="BD330" i="1"/>
  <c r="BF330" i="1"/>
  <c r="AI330" i="1"/>
  <c r="BG330" i="1"/>
  <c r="AZ330" i="1"/>
  <c r="BH330" i="1"/>
  <c r="AN330" i="1"/>
  <c r="BI330" i="1"/>
  <c r="BK330" i="1"/>
  <c r="BM330" i="1"/>
  <c r="AR330" i="1"/>
  <c r="BN330" i="1"/>
  <c r="AM330" i="1"/>
  <c r="BO330" i="1"/>
  <c r="BT330" i="1"/>
  <c r="BV330" i="1"/>
  <c r="AY330" i="1"/>
  <c r="AX330" i="1"/>
  <c r="AU330" i="1"/>
  <c r="AT330" i="1"/>
  <c r="AS330" i="1"/>
  <c r="AQ330" i="1"/>
  <c r="AP330" i="1"/>
  <c r="AL330" i="1"/>
  <c r="AK330" i="1"/>
  <c r="AJ330" i="1"/>
  <c r="AH330" i="1"/>
  <c r="AG330" i="1"/>
  <c r="AF330" i="1"/>
  <c r="AE329" i="1"/>
  <c r="BD329" i="1"/>
  <c r="BF329" i="1"/>
  <c r="AI329" i="1"/>
  <c r="BG329" i="1"/>
  <c r="AZ329" i="1"/>
  <c r="BH329" i="1"/>
  <c r="AN329" i="1"/>
  <c r="BI329" i="1"/>
  <c r="BK329" i="1"/>
  <c r="AY329" i="1"/>
  <c r="BP329" i="1"/>
  <c r="BM329" i="1"/>
  <c r="AM329" i="1"/>
  <c r="BO329" i="1"/>
  <c r="BT329" i="1"/>
  <c r="BV329" i="1"/>
  <c r="AX329" i="1"/>
  <c r="AU329" i="1"/>
  <c r="AT329" i="1"/>
  <c r="AS329" i="1"/>
  <c r="AR329" i="1"/>
  <c r="AQ329" i="1"/>
  <c r="AP329" i="1"/>
  <c r="AL329" i="1"/>
  <c r="AK329" i="1"/>
  <c r="AJ329" i="1"/>
  <c r="AG329" i="1"/>
  <c r="AF329" i="1"/>
  <c r="AE328" i="1"/>
  <c r="BD328" i="1"/>
  <c r="BF328" i="1"/>
  <c r="AI328" i="1"/>
  <c r="BG328" i="1"/>
  <c r="AZ328" i="1"/>
  <c r="BH328" i="1"/>
  <c r="AN328" i="1"/>
  <c r="BI328" i="1"/>
  <c r="BK328" i="1"/>
  <c r="AX328" i="1"/>
  <c r="BL328" i="1"/>
  <c r="BM328" i="1"/>
  <c r="AR328" i="1"/>
  <c r="BN328" i="1"/>
  <c r="AM328" i="1"/>
  <c r="BO328" i="1"/>
  <c r="BT328" i="1"/>
  <c r="BV328" i="1"/>
  <c r="AY328" i="1"/>
  <c r="AU328" i="1"/>
  <c r="AT328" i="1"/>
  <c r="AS328" i="1"/>
  <c r="AQ328" i="1"/>
  <c r="AP328" i="1"/>
  <c r="AL328" i="1"/>
  <c r="AK328" i="1"/>
  <c r="AJ328" i="1"/>
  <c r="AH328" i="1"/>
  <c r="AG328" i="1"/>
  <c r="AF328" i="1"/>
  <c r="AE327" i="1"/>
  <c r="BD327" i="1"/>
  <c r="BF327" i="1"/>
  <c r="AI327" i="1"/>
  <c r="BG327" i="1"/>
  <c r="AN327" i="1"/>
  <c r="BI327" i="1"/>
  <c r="BK327" i="1"/>
  <c r="AX327" i="1"/>
  <c r="BL327" i="1"/>
  <c r="BM327" i="1"/>
  <c r="AM327" i="1"/>
  <c r="BO327" i="1"/>
  <c r="BT327" i="1"/>
  <c r="BV327" i="1"/>
  <c r="AZ327" i="1"/>
  <c r="AY327" i="1"/>
  <c r="AU327" i="1"/>
  <c r="AT327" i="1"/>
  <c r="AS327" i="1"/>
  <c r="AR327" i="1"/>
  <c r="AQ327" i="1"/>
  <c r="AP327" i="1"/>
  <c r="AL327" i="1"/>
  <c r="AK327" i="1"/>
  <c r="AJ327" i="1"/>
  <c r="AF327" i="1"/>
  <c r="AE326" i="1"/>
  <c r="BD326" i="1"/>
  <c r="BF326" i="1"/>
  <c r="AI326" i="1"/>
  <c r="BG326" i="1"/>
  <c r="AN326" i="1"/>
  <c r="BI326" i="1"/>
  <c r="BK326" i="1"/>
  <c r="AX326" i="1"/>
  <c r="BL326" i="1"/>
  <c r="AY326" i="1"/>
  <c r="BP326" i="1"/>
  <c r="BM326" i="1"/>
  <c r="AR326" i="1"/>
  <c r="BN326" i="1"/>
  <c r="AM326" i="1"/>
  <c r="BO326" i="1"/>
  <c r="BT326" i="1"/>
  <c r="BV326" i="1"/>
  <c r="AZ326" i="1"/>
  <c r="AU326" i="1"/>
  <c r="AT326" i="1"/>
  <c r="AS326" i="1"/>
  <c r="AQ326" i="1"/>
  <c r="AP326" i="1"/>
  <c r="AL326" i="1"/>
  <c r="AK326" i="1"/>
  <c r="AJ326" i="1"/>
  <c r="AH326" i="1"/>
  <c r="AF326" i="1"/>
  <c r="AE325" i="1"/>
  <c r="BD325" i="1"/>
  <c r="BF325" i="1"/>
  <c r="AI325" i="1"/>
  <c r="BG325" i="1"/>
  <c r="AN325" i="1"/>
  <c r="BI325" i="1"/>
  <c r="BK325" i="1"/>
  <c r="AX325" i="1"/>
  <c r="BL325" i="1"/>
  <c r="AY325" i="1"/>
  <c r="BP325" i="1"/>
  <c r="BM325" i="1"/>
  <c r="AM325" i="1"/>
  <c r="BO325" i="1"/>
  <c r="BT325" i="1"/>
  <c r="BV325" i="1"/>
  <c r="AZ325" i="1"/>
  <c r="AU325" i="1"/>
  <c r="AT325" i="1"/>
  <c r="AS325" i="1"/>
  <c r="AR325" i="1"/>
  <c r="AQ325" i="1"/>
  <c r="AP325" i="1"/>
  <c r="AL325" i="1"/>
  <c r="AK325" i="1"/>
  <c r="AJ325" i="1"/>
  <c r="AH325" i="1"/>
  <c r="AF325" i="1"/>
  <c r="AE324" i="1"/>
  <c r="BD324" i="1"/>
  <c r="BF324" i="1"/>
  <c r="AI324" i="1"/>
  <c r="BG324" i="1"/>
  <c r="AN324" i="1"/>
  <c r="BI324" i="1"/>
  <c r="BK324" i="1"/>
  <c r="AX324" i="1"/>
  <c r="BL324" i="1"/>
  <c r="BM324" i="1"/>
  <c r="AR324" i="1"/>
  <c r="BN324" i="1"/>
  <c r="AM324" i="1"/>
  <c r="BO324" i="1"/>
  <c r="BT324" i="1"/>
  <c r="BV324" i="1"/>
  <c r="AZ324" i="1"/>
  <c r="AY324" i="1"/>
  <c r="AU324" i="1"/>
  <c r="AT324" i="1"/>
  <c r="AS324" i="1"/>
  <c r="AQ324" i="1"/>
  <c r="AP324" i="1"/>
  <c r="AL324" i="1"/>
  <c r="AK324" i="1"/>
  <c r="AJ324" i="1"/>
  <c r="AH324" i="1"/>
  <c r="AG324" i="1"/>
  <c r="AF324" i="1"/>
  <c r="AE323" i="1"/>
  <c r="BD323" i="1"/>
  <c r="BF323" i="1"/>
  <c r="AI323" i="1"/>
  <c r="BG323" i="1"/>
  <c r="AN323" i="1"/>
  <c r="BI323" i="1"/>
  <c r="BK323" i="1"/>
  <c r="AX323" i="1"/>
  <c r="BL323" i="1"/>
  <c r="AY323" i="1"/>
  <c r="BP323" i="1"/>
  <c r="BM323" i="1"/>
  <c r="AM323" i="1"/>
  <c r="BO323" i="1"/>
  <c r="BT323" i="1"/>
  <c r="BV323" i="1"/>
  <c r="AZ323" i="1"/>
  <c r="AU323" i="1"/>
  <c r="AT323" i="1"/>
  <c r="AS323" i="1"/>
  <c r="AR323" i="1"/>
  <c r="AQ323" i="1"/>
  <c r="AP323" i="1"/>
  <c r="AL323" i="1"/>
  <c r="AK323" i="1"/>
  <c r="AJ323" i="1"/>
  <c r="AH323" i="1"/>
  <c r="AG323" i="1"/>
  <c r="AF323" i="1"/>
  <c r="AE322" i="1"/>
  <c r="BD322" i="1"/>
  <c r="BF322" i="1"/>
  <c r="AI322" i="1"/>
  <c r="BG322" i="1"/>
  <c r="AN322" i="1"/>
  <c r="BI322" i="1"/>
  <c r="BK322" i="1"/>
  <c r="AX322" i="1"/>
  <c r="BL322" i="1"/>
  <c r="BM322" i="1"/>
  <c r="AM322" i="1"/>
  <c r="BO322" i="1"/>
  <c r="BT322" i="1"/>
  <c r="BV322" i="1"/>
  <c r="AZ322" i="1"/>
  <c r="AY322" i="1"/>
  <c r="AU322" i="1"/>
  <c r="AT322" i="1"/>
  <c r="AS322" i="1"/>
  <c r="AR322" i="1"/>
  <c r="AQ322" i="1"/>
  <c r="AP322" i="1"/>
  <c r="AL322" i="1"/>
  <c r="AK322" i="1"/>
  <c r="AJ322" i="1"/>
  <c r="AF322" i="1"/>
  <c r="AE321" i="1"/>
  <c r="BD321" i="1"/>
  <c r="BF321" i="1"/>
  <c r="AI321" i="1"/>
  <c r="BG321" i="1"/>
  <c r="AN321" i="1"/>
  <c r="BI321" i="1"/>
  <c r="BK321" i="1"/>
  <c r="AX321" i="1"/>
  <c r="BL321" i="1"/>
  <c r="AY321" i="1"/>
  <c r="BP321" i="1"/>
  <c r="BM321" i="1"/>
  <c r="AR321" i="1"/>
  <c r="BN321" i="1"/>
  <c r="AM321" i="1"/>
  <c r="BO321" i="1"/>
  <c r="BT321" i="1"/>
  <c r="BV321" i="1"/>
  <c r="AZ321" i="1"/>
  <c r="AU321" i="1"/>
  <c r="AT321" i="1"/>
  <c r="AS321" i="1"/>
  <c r="AQ321" i="1"/>
  <c r="AP321" i="1"/>
  <c r="AL321" i="1"/>
  <c r="AK321" i="1"/>
  <c r="AJ321" i="1"/>
  <c r="AG321" i="1"/>
  <c r="AF321" i="1"/>
  <c r="AE320" i="1"/>
  <c r="BD320" i="1"/>
  <c r="BF320" i="1"/>
  <c r="AI320" i="1"/>
  <c r="BG320" i="1"/>
  <c r="AN320" i="1"/>
  <c r="BI320" i="1"/>
  <c r="BK320" i="1"/>
  <c r="AX320" i="1"/>
  <c r="BL320" i="1"/>
  <c r="BM320" i="1"/>
  <c r="AM320" i="1"/>
  <c r="BO320" i="1"/>
  <c r="BT320" i="1"/>
  <c r="BV320" i="1"/>
  <c r="AZ320" i="1"/>
  <c r="AY320" i="1"/>
  <c r="AU320" i="1"/>
  <c r="AT320" i="1"/>
  <c r="AS320" i="1"/>
  <c r="AR320" i="1"/>
  <c r="AQ320" i="1"/>
  <c r="AP320" i="1"/>
  <c r="AL320" i="1"/>
  <c r="AK320" i="1"/>
  <c r="AJ320" i="1"/>
  <c r="AE319" i="1"/>
  <c r="BD319" i="1"/>
  <c r="BF319" i="1"/>
  <c r="AI319" i="1"/>
  <c r="BG319" i="1"/>
  <c r="AN319" i="1"/>
  <c r="BI319" i="1"/>
  <c r="BK319" i="1"/>
  <c r="AX319" i="1"/>
  <c r="BL319" i="1"/>
  <c r="AY319" i="1"/>
  <c r="BP319" i="1"/>
  <c r="BM319" i="1"/>
  <c r="AM319" i="1"/>
  <c r="BO319" i="1"/>
  <c r="BT319" i="1"/>
  <c r="BV319" i="1"/>
  <c r="AZ319" i="1"/>
  <c r="AU319" i="1"/>
  <c r="AT319" i="1"/>
  <c r="AS319" i="1"/>
  <c r="AR319" i="1"/>
  <c r="AQ319" i="1"/>
  <c r="AP319" i="1"/>
  <c r="AL319" i="1"/>
  <c r="AK319" i="1"/>
  <c r="AJ319" i="1"/>
  <c r="AF319" i="1"/>
  <c r="AK318" i="1"/>
  <c r="BD318" i="1"/>
  <c r="BF318" i="1"/>
  <c r="AI318" i="1"/>
  <c r="BG318" i="1"/>
  <c r="AN318" i="1"/>
  <c r="BI318" i="1"/>
  <c r="BK318" i="1"/>
  <c r="AX318" i="1"/>
  <c r="BL318" i="1"/>
  <c r="AY318" i="1"/>
  <c r="BP318" i="1"/>
  <c r="BM318" i="1"/>
  <c r="AM318" i="1"/>
  <c r="BO318" i="1"/>
  <c r="BT318" i="1"/>
  <c r="BV318" i="1"/>
  <c r="AZ318" i="1"/>
  <c r="AU318" i="1"/>
  <c r="AT318" i="1"/>
  <c r="AS318" i="1"/>
  <c r="AR318" i="1"/>
  <c r="AQ318" i="1"/>
  <c r="AP318" i="1"/>
  <c r="AL318" i="1"/>
  <c r="AJ318" i="1"/>
  <c r="AH318" i="1"/>
  <c r="AF318" i="1"/>
  <c r="AE317" i="1"/>
  <c r="BD317" i="1"/>
  <c r="BF317" i="1"/>
  <c r="AI317" i="1"/>
  <c r="BG317" i="1"/>
  <c r="AZ317" i="1"/>
  <c r="BH317" i="1"/>
  <c r="AN317" i="1"/>
  <c r="BI317" i="1"/>
  <c r="BK317" i="1"/>
  <c r="AX317" i="1"/>
  <c r="BL317" i="1"/>
  <c r="BM317" i="1"/>
  <c r="AM317" i="1"/>
  <c r="BO317" i="1"/>
  <c r="BT317" i="1"/>
  <c r="BV317" i="1"/>
  <c r="AY317" i="1"/>
  <c r="AU317" i="1"/>
  <c r="AT317" i="1"/>
  <c r="AS317" i="1"/>
  <c r="AR317" i="1"/>
  <c r="AQ317" i="1"/>
  <c r="AP317" i="1"/>
  <c r="AL317" i="1"/>
  <c r="AK317" i="1"/>
  <c r="AJ317" i="1"/>
  <c r="AH317" i="1"/>
  <c r="AE316" i="1"/>
  <c r="BD316" i="1"/>
  <c r="BF316" i="1"/>
  <c r="AI316" i="1"/>
  <c r="BG316" i="1"/>
  <c r="AZ316" i="1"/>
  <c r="BH316" i="1"/>
  <c r="AN316" i="1"/>
  <c r="BI316" i="1"/>
  <c r="BK316" i="1"/>
  <c r="AX316" i="1"/>
  <c r="BL316" i="1"/>
  <c r="AY316" i="1"/>
  <c r="BP316" i="1"/>
  <c r="BM316" i="1"/>
  <c r="BT316" i="1"/>
  <c r="BV316" i="1"/>
  <c r="AU316" i="1"/>
  <c r="AT316" i="1"/>
  <c r="AS316" i="1"/>
  <c r="AR316" i="1"/>
  <c r="AQ316" i="1"/>
  <c r="AP316" i="1"/>
  <c r="AM316" i="1"/>
  <c r="AL316" i="1"/>
  <c r="AK316" i="1"/>
  <c r="AJ316" i="1"/>
  <c r="AH316" i="1"/>
  <c r="AG316" i="1"/>
  <c r="AF316" i="1"/>
  <c r="AE315" i="1"/>
  <c r="BD315" i="1"/>
  <c r="BF315" i="1"/>
  <c r="AI315" i="1"/>
  <c r="BG315" i="1"/>
  <c r="AZ315" i="1"/>
  <c r="BH315" i="1"/>
  <c r="AN315" i="1"/>
  <c r="BI315" i="1"/>
  <c r="BK315" i="1"/>
  <c r="AX315" i="1"/>
  <c r="BL315" i="1"/>
  <c r="AY315" i="1"/>
  <c r="BP315" i="1"/>
  <c r="BM315" i="1"/>
  <c r="AM315" i="1"/>
  <c r="BO315" i="1"/>
  <c r="BT315" i="1"/>
  <c r="BV315" i="1"/>
  <c r="AU315" i="1"/>
  <c r="AT315" i="1"/>
  <c r="AS315" i="1"/>
  <c r="AR315" i="1"/>
  <c r="AQ315" i="1"/>
  <c r="AP315" i="1"/>
  <c r="AL315" i="1"/>
  <c r="AK315" i="1"/>
  <c r="AJ315" i="1"/>
  <c r="AH315" i="1"/>
  <c r="AG315" i="1"/>
  <c r="AF315" i="1"/>
  <c r="AE314" i="1"/>
  <c r="BD314" i="1"/>
  <c r="BF314" i="1"/>
  <c r="AI314" i="1"/>
  <c r="BG314" i="1"/>
  <c r="AZ314" i="1"/>
  <c r="BH314" i="1"/>
  <c r="AN314" i="1"/>
  <c r="BI314" i="1"/>
  <c r="BK314" i="1"/>
  <c r="AX314" i="1"/>
  <c r="BL314" i="1"/>
  <c r="AY314" i="1"/>
  <c r="BP314" i="1"/>
  <c r="BM314" i="1"/>
  <c r="AM314" i="1"/>
  <c r="BO314" i="1"/>
  <c r="BT314" i="1"/>
  <c r="BV314" i="1"/>
  <c r="AU314" i="1"/>
  <c r="AT314" i="1"/>
  <c r="AS314" i="1"/>
  <c r="AR314" i="1"/>
  <c r="AQ314" i="1"/>
  <c r="AP314" i="1"/>
  <c r="AL314" i="1"/>
  <c r="AK314" i="1"/>
  <c r="AJ314" i="1"/>
  <c r="AH314" i="1"/>
  <c r="AG314" i="1"/>
  <c r="AF314" i="1"/>
  <c r="AE313" i="1"/>
  <c r="BD313" i="1"/>
  <c r="BF313" i="1"/>
  <c r="AI313" i="1"/>
  <c r="BG313" i="1"/>
  <c r="AZ313" i="1"/>
  <c r="BH313" i="1"/>
  <c r="AN313" i="1"/>
  <c r="BI313" i="1"/>
  <c r="BK313" i="1"/>
  <c r="AX313" i="1"/>
  <c r="BL313" i="1"/>
  <c r="AY313" i="1"/>
  <c r="BP313" i="1"/>
  <c r="BM313" i="1"/>
  <c r="AR313" i="1"/>
  <c r="BN313" i="1"/>
  <c r="AM313" i="1"/>
  <c r="BO313" i="1"/>
  <c r="BT313" i="1"/>
  <c r="BV313" i="1"/>
  <c r="AU313" i="1"/>
  <c r="AT313" i="1"/>
  <c r="AS313" i="1"/>
  <c r="AQ313" i="1"/>
  <c r="AP313" i="1"/>
  <c r="AL313" i="1"/>
  <c r="AK313" i="1"/>
  <c r="AJ313" i="1"/>
  <c r="AH313" i="1"/>
  <c r="AG313" i="1"/>
  <c r="AF313" i="1"/>
  <c r="AE312" i="1"/>
  <c r="BD312" i="1"/>
  <c r="BF312" i="1"/>
  <c r="AI312" i="1"/>
  <c r="BG312" i="1"/>
  <c r="AZ312" i="1"/>
  <c r="BH312" i="1"/>
  <c r="AN312" i="1"/>
  <c r="BI312" i="1"/>
  <c r="BK312" i="1"/>
  <c r="AX312" i="1"/>
  <c r="BL312" i="1"/>
  <c r="BM312" i="1"/>
  <c r="AR312" i="1"/>
  <c r="BN312" i="1"/>
  <c r="AM312" i="1"/>
  <c r="BO312" i="1"/>
  <c r="BT312" i="1"/>
  <c r="BV312" i="1"/>
  <c r="AY312" i="1"/>
  <c r="AU312" i="1"/>
  <c r="AT312" i="1"/>
  <c r="AS312" i="1"/>
  <c r="AQ312" i="1"/>
  <c r="AP312" i="1"/>
  <c r="AL312" i="1"/>
  <c r="AK312" i="1"/>
  <c r="AJ312" i="1"/>
  <c r="AG312" i="1"/>
  <c r="AF312" i="1"/>
  <c r="AE311" i="1"/>
  <c r="BD311" i="1"/>
  <c r="BF311" i="1"/>
  <c r="AI311" i="1"/>
  <c r="BG311" i="1"/>
  <c r="AZ311" i="1"/>
  <c r="BH311" i="1"/>
  <c r="AN311" i="1"/>
  <c r="BI311" i="1"/>
  <c r="BK311" i="1"/>
  <c r="AX311" i="1"/>
  <c r="BL311" i="1"/>
  <c r="BM311" i="1"/>
  <c r="AM311" i="1"/>
  <c r="BO311" i="1"/>
  <c r="BT311" i="1"/>
  <c r="BV311" i="1"/>
  <c r="AY311" i="1"/>
  <c r="AU311" i="1"/>
  <c r="AT311" i="1"/>
  <c r="AS311" i="1"/>
  <c r="AR311" i="1"/>
  <c r="AQ311" i="1"/>
  <c r="AP311" i="1"/>
  <c r="AL311" i="1"/>
  <c r="AK311" i="1"/>
  <c r="AJ311" i="1"/>
  <c r="AH311" i="1"/>
  <c r="AF311" i="1"/>
  <c r="AE310" i="1"/>
  <c r="BD310" i="1"/>
  <c r="BF310" i="1"/>
  <c r="AI310" i="1"/>
  <c r="BG310" i="1"/>
  <c r="AZ310" i="1"/>
  <c r="BH310" i="1"/>
  <c r="AN310" i="1"/>
  <c r="BI310" i="1"/>
  <c r="BK310" i="1"/>
  <c r="AX310" i="1"/>
  <c r="BL310" i="1"/>
  <c r="AY310" i="1"/>
  <c r="BP310" i="1"/>
  <c r="BM310" i="1"/>
  <c r="AM310" i="1"/>
  <c r="BO310" i="1"/>
  <c r="BT310" i="1"/>
  <c r="BV310" i="1"/>
  <c r="AU310" i="1"/>
  <c r="AT310" i="1"/>
  <c r="AS310" i="1"/>
  <c r="AR310" i="1"/>
  <c r="AQ310" i="1"/>
  <c r="AP310" i="1"/>
  <c r="AL310" i="1"/>
  <c r="AK310" i="1"/>
  <c r="AJ310" i="1"/>
  <c r="AG310" i="1"/>
  <c r="AF310" i="1"/>
  <c r="AE309" i="1"/>
  <c r="BD309" i="1"/>
  <c r="BF309" i="1"/>
  <c r="AI309" i="1"/>
  <c r="BG309" i="1"/>
  <c r="AZ309" i="1"/>
  <c r="BH309" i="1"/>
  <c r="AN309" i="1"/>
  <c r="BI309" i="1"/>
  <c r="BK309" i="1"/>
  <c r="AX309" i="1"/>
  <c r="BL309" i="1"/>
  <c r="AY309" i="1"/>
  <c r="BP309" i="1"/>
  <c r="BM309" i="1"/>
  <c r="AR309" i="1"/>
  <c r="BN309" i="1"/>
  <c r="AM309" i="1"/>
  <c r="BO309" i="1"/>
  <c r="BT309" i="1"/>
  <c r="BV309" i="1"/>
  <c r="AU309" i="1"/>
  <c r="AT309" i="1"/>
  <c r="AS309" i="1"/>
  <c r="AQ309" i="1"/>
  <c r="AP309" i="1"/>
  <c r="AL309" i="1"/>
  <c r="AK309" i="1"/>
  <c r="AJ309" i="1"/>
  <c r="AH309" i="1"/>
  <c r="AF309" i="1"/>
  <c r="AE308" i="1"/>
  <c r="BD308" i="1"/>
  <c r="BF308" i="1"/>
  <c r="AI308" i="1"/>
  <c r="BG308" i="1"/>
  <c r="AZ308" i="1"/>
  <c r="BH308" i="1"/>
  <c r="AN308" i="1"/>
  <c r="BI308" i="1"/>
  <c r="BK308" i="1"/>
  <c r="AX308" i="1"/>
  <c r="BL308" i="1"/>
  <c r="AY308" i="1"/>
  <c r="BP308" i="1"/>
  <c r="BM308" i="1"/>
  <c r="AR308" i="1"/>
  <c r="BN308" i="1"/>
  <c r="AM308" i="1"/>
  <c r="BO308" i="1"/>
  <c r="BT308" i="1"/>
  <c r="BV308" i="1"/>
  <c r="AU308" i="1"/>
  <c r="AT308" i="1"/>
  <c r="AS308" i="1"/>
  <c r="AQ308" i="1"/>
  <c r="AP308" i="1"/>
  <c r="AL308" i="1"/>
  <c r="AK308" i="1"/>
  <c r="AJ308" i="1"/>
  <c r="AH308" i="1"/>
  <c r="AG308" i="1"/>
  <c r="AF308" i="1"/>
  <c r="AE307" i="1"/>
  <c r="BD307" i="1"/>
  <c r="BF307" i="1"/>
  <c r="AI307" i="1"/>
  <c r="BG307" i="1"/>
  <c r="AN307" i="1"/>
  <c r="BI307" i="1"/>
  <c r="BK307" i="1"/>
  <c r="AX307" i="1"/>
  <c r="BL307" i="1"/>
  <c r="AY307" i="1"/>
  <c r="BP307" i="1"/>
  <c r="BM307" i="1"/>
  <c r="AM307" i="1"/>
  <c r="BO307" i="1"/>
  <c r="BT307" i="1"/>
  <c r="BV307" i="1"/>
  <c r="AZ307" i="1"/>
  <c r="AU307" i="1"/>
  <c r="AT307" i="1"/>
  <c r="AS307" i="1"/>
  <c r="AR307" i="1"/>
  <c r="AQ307" i="1"/>
  <c r="AP307" i="1"/>
  <c r="AL307" i="1"/>
  <c r="AK307" i="1"/>
  <c r="AJ307" i="1"/>
  <c r="AH307" i="1"/>
  <c r="AG307" i="1"/>
  <c r="AF307" i="1"/>
  <c r="AE306" i="1"/>
  <c r="BD306" i="1"/>
  <c r="BF306" i="1"/>
  <c r="AI306" i="1"/>
  <c r="BG306" i="1"/>
  <c r="AZ306" i="1"/>
  <c r="BH306" i="1"/>
  <c r="AN306" i="1"/>
  <c r="BI306" i="1"/>
  <c r="BK306" i="1"/>
  <c r="AX306" i="1"/>
  <c r="BL306" i="1"/>
  <c r="AY306" i="1"/>
  <c r="BP306" i="1"/>
  <c r="BM306" i="1"/>
  <c r="AR306" i="1"/>
  <c r="BN306" i="1"/>
  <c r="AM306" i="1"/>
  <c r="BO306" i="1"/>
  <c r="BT306" i="1"/>
  <c r="BV306" i="1"/>
  <c r="AU306" i="1"/>
  <c r="AT306" i="1"/>
  <c r="AS306" i="1"/>
  <c r="AQ306" i="1"/>
  <c r="AP306" i="1"/>
  <c r="AL306" i="1"/>
  <c r="AK306" i="1"/>
  <c r="AJ306" i="1"/>
  <c r="AF306" i="1"/>
  <c r="AE305" i="1"/>
  <c r="BD305" i="1"/>
  <c r="BF305" i="1"/>
  <c r="AI305" i="1"/>
  <c r="BG305" i="1"/>
  <c r="AZ305" i="1"/>
  <c r="BH305" i="1"/>
  <c r="AN305" i="1"/>
  <c r="BI305" i="1"/>
  <c r="BK305" i="1"/>
  <c r="AX305" i="1"/>
  <c r="BL305" i="1"/>
  <c r="AY305" i="1"/>
  <c r="BP305" i="1"/>
  <c r="BM305" i="1"/>
  <c r="AM305" i="1"/>
  <c r="BO305" i="1"/>
  <c r="BT305" i="1"/>
  <c r="BV305" i="1"/>
  <c r="AU305" i="1"/>
  <c r="AT305" i="1"/>
  <c r="AS305" i="1"/>
  <c r="AR305" i="1"/>
  <c r="AQ305" i="1"/>
  <c r="AP305" i="1"/>
  <c r="AL305" i="1"/>
  <c r="AK305" i="1"/>
  <c r="AJ305" i="1"/>
  <c r="AG305" i="1"/>
  <c r="AF305" i="1"/>
  <c r="AE304" i="1"/>
  <c r="BD304" i="1"/>
  <c r="BF304" i="1"/>
  <c r="AI304" i="1"/>
  <c r="BG304" i="1"/>
  <c r="AZ304" i="1"/>
  <c r="BH304" i="1"/>
  <c r="AN304" i="1"/>
  <c r="BI304" i="1"/>
  <c r="BK304" i="1"/>
  <c r="AX304" i="1"/>
  <c r="BL304" i="1"/>
  <c r="AY304" i="1"/>
  <c r="BP304" i="1"/>
  <c r="BM304" i="1"/>
  <c r="AM304" i="1"/>
  <c r="BO304" i="1"/>
  <c r="BT304" i="1"/>
  <c r="BV304" i="1"/>
  <c r="AU304" i="1"/>
  <c r="AT304" i="1"/>
  <c r="AS304" i="1"/>
  <c r="AR304" i="1"/>
  <c r="AQ304" i="1"/>
  <c r="AP304" i="1"/>
  <c r="AL304" i="1"/>
  <c r="AK304" i="1"/>
  <c r="AJ304" i="1"/>
  <c r="AE303" i="1"/>
  <c r="BD303" i="1"/>
  <c r="BF303" i="1"/>
  <c r="AI303" i="1"/>
  <c r="BG303" i="1"/>
  <c r="AN303" i="1"/>
  <c r="BI303" i="1"/>
  <c r="BK303" i="1"/>
  <c r="AX303" i="1"/>
  <c r="BL303" i="1"/>
  <c r="AY303" i="1"/>
  <c r="BP303" i="1"/>
  <c r="BM303" i="1"/>
  <c r="AM303" i="1"/>
  <c r="BO303" i="1"/>
  <c r="BT303" i="1"/>
  <c r="BV303" i="1"/>
  <c r="AZ303" i="1"/>
  <c r="AU303" i="1"/>
  <c r="AT303" i="1"/>
  <c r="AS303" i="1"/>
  <c r="AR303" i="1"/>
  <c r="AQ303" i="1"/>
  <c r="AP303" i="1"/>
  <c r="AL303" i="1"/>
  <c r="AK303" i="1"/>
  <c r="AJ303" i="1"/>
  <c r="AG303" i="1"/>
  <c r="AE302" i="1"/>
  <c r="BD302" i="1"/>
  <c r="BF302" i="1"/>
  <c r="AI302" i="1"/>
  <c r="BG302" i="1"/>
  <c r="AN302" i="1"/>
  <c r="BI302" i="1"/>
  <c r="BK302" i="1"/>
  <c r="AX302" i="1"/>
  <c r="BL302" i="1"/>
  <c r="AY302" i="1"/>
  <c r="BP302" i="1"/>
  <c r="BM302" i="1"/>
  <c r="AM302" i="1"/>
  <c r="BO302" i="1"/>
  <c r="BT302" i="1"/>
  <c r="BV302" i="1"/>
  <c r="AZ302" i="1"/>
  <c r="AU302" i="1"/>
  <c r="AT302" i="1"/>
  <c r="AS302" i="1"/>
  <c r="AR302" i="1"/>
  <c r="AQ302" i="1"/>
  <c r="AP302" i="1"/>
  <c r="AL302" i="1"/>
  <c r="AK302" i="1"/>
  <c r="AJ302" i="1"/>
  <c r="AH302" i="1"/>
  <c r="AG302" i="1"/>
  <c r="AF302" i="1"/>
  <c r="AK301" i="1"/>
  <c r="BD301" i="1"/>
  <c r="BF301" i="1"/>
  <c r="AI301" i="1"/>
  <c r="BG301" i="1"/>
  <c r="AN301" i="1"/>
  <c r="BI301" i="1"/>
  <c r="BK301" i="1"/>
  <c r="AX301" i="1"/>
  <c r="BL301" i="1"/>
  <c r="AY301" i="1"/>
  <c r="BP301" i="1"/>
  <c r="BM301" i="1"/>
  <c r="AR301" i="1"/>
  <c r="BN301" i="1"/>
  <c r="AM301" i="1"/>
  <c r="BO301" i="1"/>
  <c r="BT301" i="1"/>
  <c r="BV301" i="1"/>
  <c r="AZ301" i="1"/>
  <c r="AU301" i="1"/>
  <c r="AT301" i="1"/>
  <c r="AS301" i="1"/>
  <c r="AQ301" i="1"/>
  <c r="AP301" i="1"/>
  <c r="AL301" i="1"/>
  <c r="AJ301" i="1"/>
  <c r="AH301" i="1"/>
  <c r="AG301" i="1"/>
  <c r="AF301" i="1"/>
  <c r="AK300" i="1"/>
  <c r="BD300" i="1"/>
  <c r="BF300" i="1"/>
  <c r="AI300" i="1"/>
  <c r="BG300" i="1"/>
  <c r="AN300" i="1"/>
  <c r="BI300" i="1"/>
  <c r="BK300" i="1"/>
  <c r="AX300" i="1"/>
  <c r="BL300" i="1"/>
  <c r="AY300" i="1"/>
  <c r="BP300" i="1"/>
  <c r="BM300" i="1"/>
  <c r="AM300" i="1"/>
  <c r="BO300" i="1"/>
  <c r="BT300" i="1"/>
  <c r="BV300" i="1"/>
  <c r="AZ300" i="1"/>
  <c r="AU300" i="1"/>
  <c r="AT300" i="1"/>
  <c r="AS300" i="1"/>
  <c r="AR300" i="1"/>
  <c r="AQ300" i="1"/>
  <c r="AP300" i="1"/>
  <c r="AL300" i="1"/>
  <c r="AJ300" i="1"/>
  <c r="AF300" i="1"/>
  <c r="AE299" i="1"/>
  <c r="BD299" i="1"/>
  <c r="BF299" i="1"/>
  <c r="AI299" i="1"/>
  <c r="BG299" i="1"/>
  <c r="AN299" i="1"/>
  <c r="BI299" i="1"/>
  <c r="BK299" i="1"/>
  <c r="AX299" i="1"/>
  <c r="BL299" i="1"/>
  <c r="AY299" i="1"/>
  <c r="BP299" i="1"/>
  <c r="BM299" i="1"/>
  <c r="AR299" i="1"/>
  <c r="BN299" i="1"/>
  <c r="AM299" i="1"/>
  <c r="BO299" i="1"/>
  <c r="BT299" i="1"/>
  <c r="BV299" i="1"/>
  <c r="AZ299" i="1"/>
  <c r="AU299" i="1"/>
  <c r="AT299" i="1"/>
  <c r="AS299" i="1"/>
  <c r="AQ299" i="1"/>
  <c r="AP299" i="1"/>
  <c r="AH299" i="1"/>
  <c r="AG299" i="1"/>
  <c r="AF299" i="1"/>
  <c r="AE298" i="1"/>
  <c r="BD298" i="1"/>
  <c r="BF298" i="1"/>
  <c r="AI298" i="1"/>
  <c r="BG298" i="1"/>
  <c r="AN298" i="1"/>
  <c r="BI298" i="1"/>
  <c r="BK298" i="1"/>
  <c r="AX298" i="1"/>
  <c r="BL298" i="1"/>
  <c r="AY298" i="1"/>
  <c r="BP298" i="1"/>
  <c r="BM298" i="1"/>
  <c r="AM298" i="1"/>
  <c r="BO298" i="1"/>
  <c r="BT298" i="1"/>
  <c r="BV298" i="1"/>
  <c r="AZ298" i="1"/>
  <c r="AU298" i="1"/>
  <c r="AT298" i="1"/>
  <c r="AS298" i="1"/>
  <c r="AR298" i="1"/>
  <c r="AQ298" i="1"/>
  <c r="AP298" i="1"/>
  <c r="AF298" i="1"/>
  <c r="AE297" i="1"/>
  <c r="BD297" i="1"/>
  <c r="BF297" i="1"/>
  <c r="AI297" i="1"/>
  <c r="BG297" i="1"/>
  <c r="AN297" i="1"/>
  <c r="BI297" i="1"/>
  <c r="BK297" i="1"/>
  <c r="AX297" i="1"/>
  <c r="BL297" i="1"/>
  <c r="AY297" i="1"/>
  <c r="BP297" i="1"/>
  <c r="BM297" i="1"/>
  <c r="AR297" i="1"/>
  <c r="BN297" i="1"/>
  <c r="AM297" i="1"/>
  <c r="BO297" i="1"/>
  <c r="BT297" i="1"/>
  <c r="BV297" i="1"/>
  <c r="AZ297" i="1"/>
  <c r="AU297" i="1"/>
  <c r="AT297" i="1"/>
  <c r="AS297" i="1"/>
  <c r="AQ297" i="1"/>
  <c r="AP297" i="1"/>
  <c r="AH297" i="1"/>
  <c r="AF297" i="1"/>
  <c r="AE296" i="1"/>
  <c r="BD296" i="1"/>
  <c r="BF296" i="1"/>
  <c r="AI296" i="1"/>
  <c r="BG296" i="1"/>
  <c r="AN296" i="1"/>
  <c r="BI296" i="1"/>
  <c r="BK296" i="1"/>
  <c r="AX296" i="1"/>
  <c r="BL296" i="1"/>
  <c r="AY296" i="1"/>
  <c r="BP296" i="1"/>
  <c r="BM296" i="1"/>
  <c r="AM296" i="1"/>
  <c r="BO296" i="1"/>
  <c r="BT296" i="1"/>
  <c r="BV296" i="1"/>
  <c r="AZ296" i="1"/>
  <c r="AU296" i="1"/>
  <c r="AT296" i="1"/>
  <c r="AS296" i="1"/>
  <c r="AR296" i="1"/>
  <c r="AQ296" i="1"/>
  <c r="AP296" i="1"/>
  <c r="AH296" i="1"/>
  <c r="AG296" i="1"/>
  <c r="AF296" i="1"/>
  <c r="AE295" i="1"/>
  <c r="BD295" i="1"/>
  <c r="BF295" i="1"/>
  <c r="AI295" i="1"/>
  <c r="BG295" i="1"/>
  <c r="AN295" i="1"/>
  <c r="BI295" i="1"/>
  <c r="BK295" i="1"/>
  <c r="AX295" i="1"/>
  <c r="BL295" i="1"/>
  <c r="AY295" i="1"/>
  <c r="BP295" i="1"/>
  <c r="BM295" i="1"/>
  <c r="AM295" i="1"/>
  <c r="BO295" i="1"/>
  <c r="BT295" i="1"/>
  <c r="BV295" i="1"/>
  <c r="AZ295" i="1"/>
  <c r="AU295" i="1"/>
  <c r="AT295" i="1"/>
  <c r="AS295" i="1"/>
  <c r="AR295" i="1"/>
  <c r="AQ295" i="1"/>
  <c r="AP295" i="1"/>
  <c r="AF295" i="1"/>
  <c r="AE294" i="1"/>
  <c r="BD294" i="1"/>
  <c r="BF294" i="1"/>
  <c r="AI294" i="1"/>
  <c r="BG294" i="1"/>
  <c r="AN294" i="1"/>
  <c r="BI294" i="1"/>
  <c r="BK294" i="1"/>
  <c r="AX294" i="1"/>
  <c r="BL294" i="1"/>
  <c r="AY294" i="1"/>
  <c r="BP294" i="1"/>
  <c r="BM294" i="1"/>
  <c r="AM294" i="1"/>
  <c r="BO294" i="1"/>
  <c r="BT294" i="1"/>
  <c r="BV294" i="1"/>
  <c r="AZ294" i="1"/>
  <c r="AU294" i="1"/>
  <c r="AT294" i="1"/>
  <c r="AS294" i="1"/>
  <c r="AR294" i="1"/>
  <c r="AQ294" i="1"/>
  <c r="AP294" i="1"/>
  <c r="AH294" i="1"/>
  <c r="AF294" i="1"/>
  <c r="AE293" i="1"/>
  <c r="BD293" i="1"/>
  <c r="BF293" i="1"/>
  <c r="AI293" i="1"/>
  <c r="BG293" i="1"/>
  <c r="AN293" i="1"/>
  <c r="BI293" i="1"/>
  <c r="BK293" i="1"/>
  <c r="AX293" i="1"/>
  <c r="BL293" i="1"/>
  <c r="AY293" i="1"/>
  <c r="BP293" i="1"/>
  <c r="BM293" i="1"/>
  <c r="AM293" i="1"/>
  <c r="BO293" i="1"/>
  <c r="BT293" i="1"/>
  <c r="BV293" i="1"/>
  <c r="AZ293" i="1"/>
  <c r="AU293" i="1"/>
  <c r="AT293" i="1"/>
  <c r="AS293" i="1"/>
  <c r="AR293" i="1"/>
  <c r="AQ293" i="1"/>
  <c r="AP293" i="1"/>
  <c r="AE292" i="1"/>
  <c r="BD292" i="1"/>
  <c r="BF292" i="1"/>
  <c r="AI292" i="1"/>
  <c r="BG292" i="1"/>
  <c r="AN292" i="1"/>
  <c r="BI292" i="1"/>
  <c r="BK292" i="1"/>
  <c r="AX292" i="1"/>
  <c r="BL292" i="1"/>
  <c r="AY292" i="1"/>
  <c r="BP292" i="1"/>
  <c r="BM292" i="1"/>
  <c r="AM292" i="1"/>
  <c r="BO292" i="1"/>
  <c r="BT292" i="1"/>
  <c r="BV292" i="1"/>
  <c r="AZ292" i="1"/>
  <c r="AU292" i="1"/>
  <c r="AT292" i="1"/>
  <c r="AS292" i="1"/>
  <c r="AR292" i="1"/>
  <c r="AQ292" i="1"/>
  <c r="AP292" i="1"/>
  <c r="AH292" i="1"/>
  <c r="AG292" i="1"/>
  <c r="AF292" i="1"/>
  <c r="AE291" i="1"/>
  <c r="BD291" i="1"/>
  <c r="BF291" i="1"/>
  <c r="AI291" i="1"/>
  <c r="BG291" i="1"/>
  <c r="AN291" i="1"/>
  <c r="BI291" i="1"/>
  <c r="BK291" i="1"/>
  <c r="AX291" i="1"/>
  <c r="BL291" i="1"/>
  <c r="BM291" i="1"/>
  <c r="AR291" i="1"/>
  <c r="BN291" i="1"/>
  <c r="AM291" i="1"/>
  <c r="BO291" i="1"/>
  <c r="BT291" i="1"/>
  <c r="BV291" i="1"/>
  <c r="AZ291" i="1"/>
  <c r="AY291" i="1"/>
  <c r="AU291" i="1"/>
  <c r="AT291" i="1"/>
  <c r="AS291" i="1"/>
  <c r="AQ291" i="1"/>
  <c r="AP291" i="1"/>
  <c r="AH291" i="1"/>
  <c r="AG291" i="1"/>
  <c r="AF291" i="1"/>
  <c r="AE290" i="1"/>
  <c r="BD290" i="1"/>
  <c r="BF290" i="1"/>
  <c r="AI290" i="1"/>
  <c r="BG290" i="1"/>
  <c r="AN290" i="1"/>
  <c r="BI290" i="1"/>
  <c r="BK290" i="1"/>
  <c r="AX290" i="1"/>
  <c r="BL290" i="1"/>
  <c r="BM290" i="1"/>
  <c r="AM290" i="1"/>
  <c r="BO290" i="1"/>
  <c r="BT290" i="1"/>
  <c r="BV290" i="1"/>
  <c r="AZ290" i="1"/>
  <c r="AY290" i="1"/>
  <c r="AU290" i="1"/>
  <c r="AT290" i="1"/>
  <c r="AS290" i="1"/>
  <c r="AR290" i="1"/>
  <c r="AQ290" i="1"/>
  <c r="AP290" i="1"/>
  <c r="AH290" i="1"/>
  <c r="AF290" i="1"/>
  <c r="AE289" i="1"/>
  <c r="BD289" i="1"/>
  <c r="BF289" i="1"/>
  <c r="AI289" i="1"/>
  <c r="BG289" i="1"/>
  <c r="BK289" i="1"/>
  <c r="AX289" i="1"/>
  <c r="BL289" i="1"/>
  <c r="AY289" i="1"/>
  <c r="BP289" i="1"/>
  <c r="BM289" i="1"/>
  <c r="AM289" i="1"/>
  <c r="BO289" i="1"/>
  <c r="BT289" i="1"/>
  <c r="BV289" i="1"/>
  <c r="AZ289" i="1"/>
  <c r="AU289" i="1"/>
  <c r="AT289" i="1"/>
  <c r="AS289" i="1"/>
  <c r="AR289" i="1"/>
  <c r="AQ289" i="1"/>
  <c r="AP289" i="1"/>
  <c r="AN289" i="1"/>
  <c r="AF289" i="1"/>
  <c r="AE288" i="1"/>
  <c r="BD288" i="1"/>
  <c r="BF288" i="1"/>
  <c r="AI288" i="1"/>
  <c r="BG288" i="1"/>
  <c r="BK288" i="1"/>
  <c r="AX288" i="1"/>
  <c r="BL288" i="1"/>
  <c r="AY288" i="1"/>
  <c r="BP288" i="1"/>
  <c r="BM288" i="1"/>
  <c r="AM288" i="1"/>
  <c r="BO288" i="1"/>
  <c r="BT288" i="1"/>
  <c r="BV288" i="1"/>
  <c r="AZ288" i="1"/>
  <c r="AU288" i="1"/>
  <c r="AT288" i="1"/>
  <c r="AS288" i="1"/>
  <c r="AR288" i="1"/>
  <c r="AQ288" i="1"/>
  <c r="AP288" i="1"/>
  <c r="AN288" i="1"/>
  <c r="AF288" i="1"/>
  <c r="AE287" i="1"/>
  <c r="BD287" i="1"/>
  <c r="BF287" i="1"/>
  <c r="AI287" i="1"/>
  <c r="BG287" i="1"/>
  <c r="BK287" i="1"/>
  <c r="AX287" i="1"/>
  <c r="BL287" i="1"/>
  <c r="AY287" i="1"/>
  <c r="BP287" i="1"/>
  <c r="BM287" i="1"/>
  <c r="AM287" i="1"/>
  <c r="BO287" i="1"/>
  <c r="BT287" i="1"/>
  <c r="BV287" i="1"/>
  <c r="AZ287" i="1"/>
  <c r="AU287" i="1"/>
  <c r="AT287" i="1"/>
  <c r="AS287" i="1"/>
  <c r="AR287" i="1"/>
  <c r="AQ287" i="1"/>
  <c r="AP287" i="1"/>
  <c r="AN287" i="1"/>
  <c r="AF287" i="1"/>
  <c r="AE286" i="1"/>
  <c r="BD286" i="1"/>
  <c r="BF286" i="1"/>
  <c r="AI286" i="1"/>
  <c r="BG286" i="1"/>
  <c r="BK286" i="1"/>
  <c r="AX286" i="1"/>
  <c r="BL286" i="1"/>
  <c r="AY286" i="1"/>
  <c r="BP286" i="1"/>
  <c r="BM286" i="1"/>
  <c r="AM286" i="1"/>
  <c r="BO286" i="1"/>
  <c r="BT286" i="1"/>
  <c r="BV286" i="1"/>
  <c r="AZ286" i="1"/>
  <c r="AU286" i="1"/>
  <c r="AT286" i="1"/>
  <c r="AS286" i="1"/>
  <c r="AR286" i="1"/>
  <c r="AQ286" i="1"/>
  <c r="AP286" i="1"/>
  <c r="AN286" i="1"/>
  <c r="AH286" i="1"/>
  <c r="AF286" i="1"/>
  <c r="AE285" i="1"/>
  <c r="BD285" i="1"/>
  <c r="BF285" i="1"/>
  <c r="AI285" i="1"/>
  <c r="BG285" i="1"/>
  <c r="BK285" i="1"/>
  <c r="AX285" i="1"/>
  <c r="BL285" i="1"/>
  <c r="AY285" i="1"/>
  <c r="BP285" i="1"/>
  <c r="BM285" i="1"/>
  <c r="AM285" i="1"/>
  <c r="BO285" i="1"/>
  <c r="BT285" i="1"/>
  <c r="BV285" i="1"/>
  <c r="AZ285" i="1"/>
  <c r="AU285" i="1"/>
  <c r="AT285" i="1"/>
  <c r="AS285" i="1"/>
  <c r="AR285" i="1"/>
  <c r="AQ285" i="1"/>
  <c r="AP285" i="1"/>
  <c r="AN285" i="1"/>
  <c r="AH285" i="1"/>
  <c r="AE284" i="1"/>
  <c r="BD284" i="1"/>
  <c r="BF284" i="1"/>
  <c r="AI284" i="1"/>
  <c r="BG284" i="1"/>
  <c r="BK284" i="1"/>
  <c r="AX284" i="1"/>
  <c r="BL284" i="1"/>
  <c r="AY284" i="1"/>
  <c r="BP284" i="1"/>
  <c r="BM284" i="1"/>
  <c r="AM284" i="1"/>
  <c r="BO284" i="1"/>
  <c r="BT284" i="1"/>
  <c r="BV284" i="1"/>
  <c r="AZ284" i="1"/>
  <c r="AU284" i="1"/>
  <c r="AT284" i="1"/>
  <c r="AS284" i="1"/>
  <c r="AR284" i="1"/>
  <c r="AQ284" i="1"/>
  <c r="AP284" i="1"/>
  <c r="AN284" i="1"/>
  <c r="AG284" i="1"/>
  <c r="AE283" i="1"/>
  <c r="BD283" i="1"/>
  <c r="BF283" i="1"/>
  <c r="AI283" i="1"/>
  <c r="BG283" i="1"/>
  <c r="BK283" i="1"/>
  <c r="AX283" i="1"/>
  <c r="BL283" i="1"/>
  <c r="AY283" i="1"/>
  <c r="BP283" i="1"/>
  <c r="BM283" i="1"/>
  <c r="AR283" i="1"/>
  <c r="BN283" i="1"/>
  <c r="AM283" i="1"/>
  <c r="BO283" i="1"/>
  <c r="BT283" i="1"/>
  <c r="BV283" i="1"/>
  <c r="AZ283" i="1"/>
  <c r="AU283" i="1"/>
  <c r="AT283" i="1"/>
  <c r="AS283" i="1"/>
  <c r="AQ283" i="1"/>
  <c r="AP283" i="1"/>
  <c r="AN283" i="1"/>
  <c r="AG283" i="1"/>
  <c r="AE282" i="1"/>
  <c r="BD282" i="1"/>
  <c r="BF282" i="1"/>
  <c r="AI282" i="1"/>
  <c r="BG282" i="1"/>
  <c r="BK282" i="1"/>
  <c r="AX282" i="1"/>
  <c r="BL282" i="1"/>
  <c r="AY282" i="1"/>
  <c r="BP282" i="1"/>
  <c r="BM282" i="1"/>
  <c r="AR282" i="1"/>
  <c r="BN282" i="1"/>
  <c r="AM282" i="1"/>
  <c r="BO282" i="1"/>
  <c r="BT282" i="1"/>
  <c r="BV282" i="1"/>
  <c r="AZ282" i="1"/>
  <c r="AU282" i="1"/>
  <c r="AT282" i="1"/>
  <c r="AS282" i="1"/>
  <c r="AQ282" i="1"/>
  <c r="AP282" i="1"/>
  <c r="AN282" i="1"/>
  <c r="AG282" i="1"/>
  <c r="AE281" i="1"/>
  <c r="BD281" i="1"/>
  <c r="BF281" i="1"/>
  <c r="AI281" i="1"/>
  <c r="BG281" i="1"/>
  <c r="BK281" i="1"/>
  <c r="AX281" i="1"/>
  <c r="BL281" i="1"/>
  <c r="AY281" i="1"/>
  <c r="BP281" i="1"/>
  <c r="BM281" i="1"/>
  <c r="AR281" i="1"/>
  <c r="BN281" i="1"/>
  <c r="AM281" i="1"/>
  <c r="BO281" i="1"/>
  <c r="BT281" i="1"/>
  <c r="BV281" i="1"/>
  <c r="AZ281" i="1"/>
  <c r="AU281" i="1"/>
  <c r="AT281" i="1"/>
  <c r="AS281" i="1"/>
  <c r="AQ281" i="1"/>
  <c r="AP281" i="1"/>
  <c r="AN281" i="1"/>
  <c r="AH281" i="1"/>
  <c r="AE280" i="1"/>
  <c r="BD280" i="1"/>
  <c r="BF280" i="1"/>
  <c r="AI280" i="1"/>
  <c r="BG280" i="1"/>
  <c r="BK280" i="1"/>
  <c r="AX280" i="1"/>
  <c r="BL280" i="1"/>
  <c r="AY280" i="1"/>
  <c r="BP280" i="1"/>
  <c r="BM280" i="1"/>
  <c r="AM280" i="1"/>
  <c r="BO280" i="1"/>
  <c r="BT280" i="1"/>
  <c r="BV280" i="1"/>
  <c r="AZ280" i="1"/>
  <c r="AU280" i="1"/>
  <c r="AT280" i="1"/>
  <c r="AS280" i="1"/>
  <c r="AR280" i="1"/>
  <c r="AQ280" i="1"/>
  <c r="AP280" i="1"/>
  <c r="AN280" i="1"/>
  <c r="AH280" i="1"/>
  <c r="AG280" i="1"/>
  <c r="AE279" i="1"/>
  <c r="BD279" i="1"/>
  <c r="BF279" i="1"/>
  <c r="AI279" i="1"/>
  <c r="BG279" i="1"/>
  <c r="AN279" i="1"/>
  <c r="BI279" i="1"/>
  <c r="BK279" i="1"/>
  <c r="AX279" i="1"/>
  <c r="BL279" i="1"/>
  <c r="AY279" i="1"/>
  <c r="BP279" i="1"/>
  <c r="BM279" i="1"/>
  <c r="AM279" i="1"/>
  <c r="BO279" i="1"/>
  <c r="BT279" i="1"/>
  <c r="BV279" i="1"/>
  <c r="AZ279" i="1"/>
  <c r="AU279" i="1"/>
  <c r="AT279" i="1"/>
  <c r="AS279" i="1"/>
  <c r="AR279" i="1"/>
  <c r="AQ279" i="1"/>
  <c r="AP279" i="1"/>
  <c r="AG279" i="1"/>
  <c r="AE278" i="1"/>
  <c r="BD278" i="1"/>
  <c r="BF278" i="1"/>
  <c r="AI278" i="1"/>
  <c r="BG278" i="1"/>
  <c r="AZ278" i="1"/>
  <c r="BH278" i="1"/>
  <c r="AN278" i="1"/>
  <c r="BI278" i="1"/>
  <c r="BK278" i="1"/>
  <c r="AX278" i="1"/>
  <c r="BL278" i="1"/>
  <c r="AY278" i="1"/>
  <c r="BP278" i="1"/>
  <c r="BM278" i="1"/>
  <c r="AM278" i="1"/>
  <c r="BO278" i="1"/>
  <c r="BT278" i="1"/>
  <c r="BV278" i="1"/>
  <c r="AU278" i="1"/>
  <c r="AT278" i="1"/>
  <c r="AS278" i="1"/>
  <c r="AR278" i="1"/>
  <c r="AQ278" i="1"/>
  <c r="AP278" i="1"/>
  <c r="AH278" i="1"/>
  <c r="AG278" i="1"/>
  <c r="AF278" i="1"/>
  <c r="AE277" i="1"/>
  <c r="BD277" i="1"/>
  <c r="BF277" i="1"/>
  <c r="AI277" i="1"/>
  <c r="BG277" i="1"/>
  <c r="AN277" i="1"/>
  <c r="BI277" i="1"/>
  <c r="BK277" i="1"/>
  <c r="AX277" i="1"/>
  <c r="BL277" i="1"/>
  <c r="AY277" i="1"/>
  <c r="BP277" i="1"/>
  <c r="BM277" i="1"/>
  <c r="AM277" i="1"/>
  <c r="BO277" i="1"/>
  <c r="BT277" i="1"/>
  <c r="BV277" i="1"/>
  <c r="AZ277" i="1"/>
  <c r="AU277" i="1"/>
  <c r="AT277" i="1"/>
  <c r="AS277" i="1"/>
  <c r="AR277" i="1"/>
  <c r="AQ277" i="1"/>
  <c r="AP277" i="1"/>
  <c r="AG277" i="1"/>
  <c r="AE276" i="1"/>
  <c r="BD276" i="1"/>
  <c r="BF276" i="1"/>
  <c r="AI276" i="1"/>
  <c r="BG276" i="1"/>
  <c r="BK276" i="1"/>
  <c r="AX276" i="1"/>
  <c r="BL276" i="1"/>
  <c r="AY276" i="1"/>
  <c r="BP276" i="1"/>
  <c r="BM276" i="1"/>
  <c r="AM276" i="1"/>
  <c r="BO276" i="1"/>
  <c r="BT276" i="1"/>
  <c r="BV276" i="1"/>
  <c r="AZ276" i="1"/>
  <c r="AU276" i="1"/>
  <c r="AT276" i="1"/>
  <c r="AS276" i="1"/>
  <c r="AR276" i="1"/>
  <c r="AQ276" i="1"/>
  <c r="AP276" i="1"/>
  <c r="AN276" i="1"/>
  <c r="AG276" i="1"/>
  <c r="AF276" i="1"/>
  <c r="AE275" i="1"/>
  <c r="BD275" i="1"/>
  <c r="BF275" i="1"/>
  <c r="AI275" i="1"/>
  <c r="BG275" i="1"/>
  <c r="AZ275" i="1"/>
  <c r="BH275" i="1"/>
  <c r="AN275" i="1"/>
  <c r="BI275" i="1"/>
  <c r="BK275" i="1"/>
  <c r="AX275" i="1"/>
  <c r="BL275" i="1"/>
  <c r="AY275" i="1"/>
  <c r="BP275" i="1"/>
  <c r="BM275" i="1"/>
  <c r="AM275" i="1"/>
  <c r="BO275" i="1"/>
  <c r="BT275" i="1"/>
  <c r="BV275" i="1"/>
  <c r="AU275" i="1"/>
  <c r="AT275" i="1"/>
  <c r="AS275" i="1"/>
  <c r="AR275" i="1"/>
  <c r="AQ275" i="1"/>
  <c r="AP275" i="1"/>
  <c r="AH275" i="1"/>
  <c r="AG275" i="1"/>
  <c r="AF275" i="1"/>
  <c r="AE274" i="1"/>
  <c r="BD274" i="1"/>
  <c r="BF274" i="1"/>
  <c r="AI274" i="1"/>
  <c r="BG274" i="1"/>
  <c r="AZ274" i="1"/>
  <c r="BH274" i="1"/>
  <c r="BK274" i="1"/>
  <c r="AX274" i="1"/>
  <c r="BL274" i="1"/>
  <c r="AY274" i="1"/>
  <c r="BP274" i="1"/>
  <c r="BM274" i="1"/>
  <c r="AM274" i="1"/>
  <c r="BO274" i="1"/>
  <c r="BT274" i="1"/>
  <c r="BV274" i="1"/>
  <c r="AU274" i="1"/>
  <c r="AT274" i="1"/>
  <c r="AS274" i="1"/>
  <c r="AR274" i="1"/>
  <c r="AQ274" i="1"/>
  <c r="AP274" i="1"/>
  <c r="AN274" i="1"/>
  <c r="AH274" i="1"/>
  <c r="AG274" i="1"/>
  <c r="AF274" i="1"/>
  <c r="AE273" i="1"/>
  <c r="BD273" i="1"/>
  <c r="BF273" i="1"/>
  <c r="AI273" i="1"/>
  <c r="BG273" i="1"/>
  <c r="AZ273" i="1"/>
  <c r="BH273" i="1"/>
  <c r="BK273" i="1"/>
  <c r="AX273" i="1"/>
  <c r="BL273" i="1"/>
  <c r="BM273" i="1"/>
  <c r="AM273" i="1"/>
  <c r="BO273" i="1"/>
  <c r="BT273" i="1"/>
  <c r="BV273" i="1"/>
  <c r="AY273" i="1"/>
  <c r="AU273" i="1"/>
  <c r="AT273" i="1"/>
  <c r="AS273" i="1"/>
  <c r="AR273" i="1"/>
  <c r="AQ273" i="1"/>
  <c r="AP273" i="1"/>
  <c r="AN273" i="1"/>
  <c r="AH273" i="1"/>
  <c r="AG273" i="1"/>
  <c r="AE272" i="1"/>
  <c r="BD272" i="1"/>
  <c r="BF272" i="1"/>
  <c r="AI272" i="1"/>
  <c r="BG272" i="1"/>
  <c r="AZ272" i="1"/>
  <c r="BH272" i="1"/>
  <c r="AN272" i="1"/>
  <c r="BI272" i="1"/>
  <c r="BK272" i="1"/>
  <c r="AX272" i="1"/>
  <c r="BL272" i="1"/>
  <c r="AY272" i="1"/>
  <c r="BP272" i="1"/>
  <c r="BM272" i="1"/>
  <c r="AM272" i="1"/>
  <c r="BO272" i="1"/>
  <c r="BT272" i="1"/>
  <c r="BV272" i="1"/>
  <c r="AU272" i="1"/>
  <c r="AT272" i="1"/>
  <c r="AS272" i="1"/>
  <c r="AR272" i="1"/>
  <c r="AQ272" i="1"/>
  <c r="AP272" i="1"/>
  <c r="AG272" i="1"/>
  <c r="AF272" i="1"/>
  <c r="AE271" i="1"/>
  <c r="BD271" i="1"/>
  <c r="BF271" i="1"/>
  <c r="AI271" i="1"/>
  <c r="BG271" i="1"/>
  <c r="AZ271" i="1"/>
  <c r="BH271" i="1"/>
  <c r="BK271" i="1"/>
  <c r="AX271" i="1"/>
  <c r="BL271" i="1"/>
  <c r="AY271" i="1"/>
  <c r="BP271" i="1"/>
  <c r="BM271" i="1"/>
  <c r="AM271" i="1"/>
  <c r="BO271" i="1"/>
  <c r="BT271" i="1"/>
  <c r="BV271" i="1"/>
  <c r="AU271" i="1"/>
  <c r="AT271" i="1"/>
  <c r="AS271" i="1"/>
  <c r="AR271" i="1"/>
  <c r="AQ271" i="1"/>
  <c r="AP271" i="1"/>
  <c r="AN271" i="1"/>
  <c r="AH271" i="1"/>
  <c r="AG271" i="1"/>
  <c r="AE270" i="1"/>
  <c r="BD270" i="1"/>
  <c r="BF270" i="1"/>
  <c r="AI270" i="1"/>
  <c r="BG270" i="1"/>
  <c r="AZ270" i="1"/>
  <c r="BH270" i="1"/>
  <c r="AN270" i="1"/>
  <c r="BI270" i="1"/>
  <c r="BK270" i="1"/>
  <c r="AX270" i="1"/>
  <c r="BL270" i="1"/>
  <c r="BM270" i="1"/>
  <c r="AM270" i="1"/>
  <c r="BO270" i="1"/>
  <c r="BT270" i="1"/>
  <c r="BV270" i="1"/>
  <c r="AY270" i="1"/>
  <c r="AU270" i="1"/>
  <c r="AT270" i="1"/>
  <c r="AS270" i="1"/>
  <c r="AR270" i="1"/>
  <c r="AQ270" i="1"/>
  <c r="AP270" i="1"/>
  <c r="AH270" i="1"/>
  <c r="AG270" i="1"/>
  <c r="AF270" i="1"/>
  <c r="AE269" i="1"/>
  <c r="BD269" i="1"/>
  <c r="BF269" i="1"/>
  <c r="AI269" i="1"/>
  <c r="BG269" i="1"/>
  <c r="AZ269" i="1"/>
  <c r="BH269" i="1"/>
  <c r="AN269" i="1"/>
  <c r="BI269" i="1"/>
  <c r="BK269" i="1"/>
  <c r="AX269" i="1"/>
  <c r="BL269" i="1"/>
  <c r="AY269" i="1"/>
  <c r="BP269" i="1"/>
  <c r="BM269" i="1"/>
  <c r="AM269" i="1"/>
  <c r="BO269" i="1"/>
  <c r="BT269" i="1"/>
  <c r="BV269" i="1"/>
  <c r="AU269" i="1"/>
  <c r="AT269" i="1"/>
  <c r="AS269" i="1"/>
  <c r="AR269" i="1"/>
  <c r="AQ269" i="1"/>
  <c r="AP269" i="1"/>
  <c r="AG269" i="1"/>
  <c r="AF269" i="1"/>
  <c r="AE268" i="1"/>
  <c r="BD268" i="1"/>
  <c r="BF268" i="1"/>
  <c r="AI268" i="1"/>
  <c r="BG268" i="1"/>
  <c r="AN268" i="1"/>
  <c r="BI268" i="1"/>
  <c r="BK268" i="1"/>
  <c r="AX268" i="1"/>
  <c r="BL268" i="1"/>
  <c r="AY268" i="1"/>
  <c r="BP268" i="1"/>
  <c r="BM268" i="1"/>
  <c r="AM268" i="1"/>
  <c r="BO268" i="1"/>
  <c r="BT268" i="1"/>
  <c r="BV268" i="1"/>
  <c r="AZ268" i="1"/>
  <c r="AU268" i="1"/>
  <c r="AT268" i="1"/>
  <c r="AS268" i="1"/>
  <c r="AR268" i="1"/>
  <c r="AQ268" i="1"/>
  <c r="AP268" i="1"/>
  <c r="AG268" i="1"/>
  <c r="AF268" i="1"/>
  <c r="AE267" i="1"/>
  <c r="BD267" i="1"/>
  <c r="BF267" i="1"/>
  <c r="AI267" i="1"/>
  <c r="BG267" i="1"/>
  <c r="AZ267" i="1"/>
  <c r="BH267" i="1"/>
  <c r="AN267" i="1"/>
  <c r="BI267" i="1"/>
  <c r="BK267" i="1"/>
  <c r="AX267" i="1"/>
  <c r="BL267" i="1"/>
  <c r="AY267" i="1"/>
  <c r="BP267" i="1"/>
  <c r="BM267" i="1"/>
  <c r="AM267" i="1"/>
  <c r="BO267" i="1"/>
  <c r="BT267" i="1"/>
  <c r="BV267" i="1"/>
  <c r="AU267" i="1"/>
  <c r="AT267" i="1"/>
  <c r="AS267" i="1"/>
  <c r="AR267" i="1"/>
  <c r="AQ267" i="1"/>
  <c r="AP267" i="1"/>
  <c r="AO267" i="1"/>
  <c r="AG267" i="1"/>
  <c r="AE266" i="1"/>
  <c r="BD266" i="1"/>
  <c r="BF266" i="1"/>
  <c r="AI266" i="1"/>
  <c r="BG266" i="1"/>
  <c r="AZ266" i="1"/>
  <c r="BH266" i="1"/>
  <c r="AN266" i="1"/>
  <c r="BI266" i="1"/>
  <c r="BK266" i="1"/>
  <c r="AX266" i="1"/>
  <c r="BL266" i="1"/>
  <c r="AY266" i="1"/>
  <c r="BP266" i="1"/>
  <c r="BM266" i="1"/>
  <c r="AM266" i="1"/>
  <c r="BO266" i="1"/>
  <c r="BT266" i="1"/>
  <c r="BV266" i="1"/>
  <c r="AU266" i="1"/>
  <c r="AT266" i="1"/>
  <c r="AS266" i="1"/>
  <c r="AR266" i="1"/>
  <c r="AQ266" i="1"/>
  <c r="AP266" i="1"/>
  <c r="AO266" i="1"/>
  <c r="AG266" i="1"/>
  <c r="AF266" i="1"/>
  <c r="AE265" i="1"/>
  <c r="BD265" i="1"/>
  <c r="BF265" i="1"/>
  <c r="AI265" i="1"/>
  <c r="BG265" i="1"/>
  <c r="AZ265" i="1"/>
  <c r="BH265" i="1"/>
  <c r="BK265" i="1"/>
  <c r="AX265" i="1"/>
  <c r="BL265" i="1"/>
  <c r="AY265" i="1"/>
  <c r="BP265" i="1"/>
  <c r="BM265" i="1"/>
  <c r="AR265" i="1"/>
  <c r="BN265" i="1"/>
  <c r="AM265" i="1"/>
  <c r="BO265" i="1"/>
  <c r="BT265" i="1"/>
  <c r="BV265" i="1"/>
  <c r="AU265" i="1"/>
  <c r="AT265" i="1"/>
  <c r="AS265" i="1"/>
  <c r="AQ265" i="1"/>
  <c r="AP265" i="1"/>
  <c r="AO265" i="1"/>
  <c r="AN265" i="1"/>
  <c r="AG265" i="1"/>
  <c r="AE264" i="1"/>
  <c r="BD264" i="1"/>
  <c r="BF264" i="1"/>
  <c r="AI264" i="1"/>
  <c r="BG264" i="1"/>
  <c r="AZ264" i="1"/>
  <c r="BH264" i="1"/>
  <c r="AN264" i="1"/>
  <c r="BI264" i="1"/>
  <c r="BK264" i="1"/>
  <c r="AX264" i="1"/>
  <c r="BL264" i="1"/>
  <c r="AY264" i="1"/>
  <c r="BP264" i="1"/>
  <c r="BM264" i="1"/>
  <c r="AM264" i="1"/>
  <c r="BO264" i="1"/>
  <c r="BT264" i="1"/>
  <c r="BV264" i="1"/>
  <c r="AU264" i="1"/>
  <c r="AT264" i="1"/>
  <c r="AS264" i="1"/>
  <c r="AR264" i="1"/>
  <c r="AQ264" i="1"/>
  <c r="AP264" i="1"/>
  <c r="AO264" i="1"/>
  <c r="AG264" i="1"/>
  <c r="AF264" i="1"/>
  <c r="AE263" i="1"/>
  <c r="BD263" i="1"/>
  <c r="BF263" i="1"/>
  <c r="AI263" i="1"/>
  <c r="BG263" i="1"/>
  <c r="BK263" i="1"/>
  <c r="AX263" i="1"/>
  <c r="BL263" i="1"/>
  <c r="AY263" i="1"/>
  <c r="BP263" i="1"/>
  <c r="BM263" i="1"/>
  <c r="AR263" i="1"/>
  <c r="BN263" i="1"/>
  <c r="AM263" i="1"/>
  <c r="BO263" i="1"/>
  <c r="BT263" i="1"/>
  <c r="BV263" i="1"/>
  <c r="AZ263" i="1"/>
  <c r="AU263" i="1"/>
  <c r="AT263" i="1"/>
  <c r="AS263" i="1"/>
  <c r="AQ263" i="1"/>
  <c r="AP263" i="1"/>
  <c r="AO263" i="1"/>
  <c r="AN263" i="1"/>
  <c r="AG263" i="1"/>
  <c r="AE262" i="1"/>
  <c r="BD262" i="1"/>
  <c r="BF262" i="1"/>
  <c r="AI262" i="1"/>
  <c r="BG262" i="1"/>
  <c r="BK262" i="1"/>
  <c r="AX262" i="1"/>
  <c r="BL262" i="1"/>
  <c r="AY262" i="1"/>
  <c r="BP262" i="1"/>
  <c r="BM262" i="1"/>
  <c r="AM262" i="1"/>
  <c r="BO262" i="1"/>
  <c r="BT262" i="1"/>
  <c r="BV262" i="1"/>
  <c r="AZ262" i="1"/>
  <c r="AU262" i="1"/>
  <c r="AT262" i="1"/>
  <c r="AS262" i="1"/>
  <c r="AR262" i="1"/>
  <c r="AQ262" i="1"/>
  <c r="AP262" i="1"/>
  <c r="AO262" i="1"/>
  <c r="AN262" i="1"/>
  <c r="AH262" i="1"/>
  <c r="AG262" i="1"/>
  <c r="AF262" i="1"/>
  <c r="AE261" i="1"/>
  <c r="BD261" i="1"/>
  <c r="BF261" i="1"/>
  <c r="AI261" i="1"/>
  <c r="BG261" i="1"/>
  <c r="BK261" i="1"/>
  <c r="AX261" i="1"/>
  <c r="BL261" i="1"/>
  <c r="AY261" i="1"/>
  <c r="BP261" i="1"/>
  <c r="BM261" i="1"/>
  <c r="AM261" i="1"/>
  <c r="BO261" i="1"/>
  <c r="BT261" i="1"/>
  <c r="BV261" i="1"/>
  <c r="AZ261" i="1"/>
  <c r="AU261" i="1"/>
  <c r="AT261" i="1"/>
  <c r="AS261" i="1"/>
  <c r="AR261" i="1"/>
  <c r="AQ261" i="1"/>
  <c r="AP261" i="1"/>
  <c r="AO261" i="1"/>
  <c r="AN261" i="1"/>
  <c r="AH261" i="1"/>
  <c r="AG261" i="1"/>
  <c r="AF261" i="1"/>
  <c r="AE260" i="1"/>
  <c r="BD260" i="1"/>
  <c r="BF260" i="1"/>
  <c r="AI260" i="1"/>
  <c r="BG260" i="1"/>
  <c r="BK260" i="1"/>
  <c r="AX260" i="1"/>
  <c r="BL260" i="1"/>
  <c r="AY260" i="1"/>
  <c r="BP260" i="1"/>
  <c r="BM260" i="1"/>
  <c r="AM260" i="1"/>
  <c r="BO260" i="1"/>
  <c r="BT260" i="1"/>
  <c r="BV260" i="1"/>
  <c r="AZ260" i="1"/>
  <c r="AU260" i="1"/>
  <c r="AT260" i="1"/>
  <c r="AS260" i="1"/>
  <c r="AR260" i="1"/>
  <c r="AQ260" i="1"/>
  <c r="AP260" i="1"/>
  <c r="AO260" i="1"/>
  <c r="AN260" i="1"/>
  <c r="AH260" i="1"/>
  <c r="AG260" i="1"/>
  <c r="AF260" i="1"/>
  <c r="AE259" i="1"/>
  <c r="BD259" i="1"/>
  <c r="BF259" i="1"/>
  <c r="AI259" i="1"/>
  <c r="BG259" i="1"/>
  <c r="BK259" i="1"/>
  <c r="AX259" i="1"/>
  <c r="BL259" i="1"/>
  <c r="AY259" i="1"/>
  <c r="BP259" i="1"/>
  <c r="BM259" i="1"/>
  <c r="AR259" i="1"/>
  <c r="BN259" i="1"/>
  <c r="AM259" i="1"/>
  <c r="BO259" i="1"/>
  <c r="BT259" i="1"/>
  <c r="BV259" i="1"/>
  <c r="AZ259" i="1"/>
  <c r="AU259" i="1"/>
  <c r="AT259" i="1"/>
  <c r="AS259" i="1"/>
  <c r="AQ259" i="1"/>
  <c r="AP259" i="1"/>
  <c r="AO259" i="1"/>
  <c r="AN259" i="1"/>
  <c r="AH259" i="1"/>
  <c r="AG259" i="1"/>
  <c r="AF259" i="1"/>
  <c r="BD258" i="1"/>
  <c r="BF258" i="1"/>
  <c r="AI258" i="1"/>
  <c r="BG258" i="1"/>
  <c r="AZ258" i="1"/>
  <c r="BH258" i="1"/>
  <c r="BK258" i="1"/>
  <c r="AX258" i="1"/>
  <c r="BL258" i="1"/>
  <c r="AY258" i="1"/>
  <c r="BP258" i="1"/>
  <c r="BM258" i="1"/>
  <c r="AR258" i="1"/>
  <c r="BN258" i="1"/>
  <c r="AM258" i="1"/>
  <c r="BO258" i="1"/>
  <c r="BT258" i="1"/>
  <c r="BV258" i="1"/>
  <c r="AU258" i="1"/>
  <c r="AT258" i="1"/>
  <c r="AS258" i="1"/>
  <c r="AQ258" i="1"/>
  <c r="AP258" i="1"/>
  <c r="AO258" i="1"/>
  <c r="AN258" i="1"/>
  <c r="AH258" i="1"/>
  <c r="AG258" i="1"/>
  <c r="AF258" i="1"/>
  <c r="BD257" i="1"/>
  <c r="BF257" i="1"/>
  <c r="AI257" i="1"/>
  <c r="BG257" i="1"/>
  <c r="AZ257" i="1"/>
  <c r="BH257" i="1"/>
  <c r="BK257" i="1"/>
  <c r="AX257" i="1"/>
  <c r="BL257" i="1"/>
  <c r="AY257" i="1"/>
  <c r="BP257" i="1"/>
  <c r="BM257" i="1"/>
  <c r="AR257" i="1"/>
  <c r="BN257" i="1"/>
  <c r="AM257" i="1"/>
  <c r="BO257" i="1"/>
  <c r="BT257" i="1"/>
  <c r="BV257" i="1"/>
  <c r="AU257" i="1"/>
  <c r="AT257" i="1"/>
  <c r="AS257" i="1"/>
  <c r="AQ257" i="1"/>
  <c r="AP257" i="1"/>
  <c r="AO257" i="1"/>
  <c r="AN257" i="1"/>
  <c r="AH257" i="1"/>
  <c r="AG257" i="1"/>
  <c r="AF257" i="1"/>
  <c r="AE256" i="1"/>
  <c r="BD256" i="1"/>
  <c r="BF256" i="1"/>
  <c r="AI256" i="1"/>
  <c r="BG256" i="1"/>
  <c r="BK256" i="1"/>
  <c r="AX256" i="1"/>
  <c r="BL256" i="1"/>
  <c r="BM256" i="1"/>
  <c r="AM256" i="1"/>
  <c r="BO256" i="1"/>
  <c r="BT256" i="1"/>
  <c r="BV256" i="1"/>
  <c r="AZ256" i="1"/>
  <c r="AY256" i="1"/>
  <c r="AU256" i="1"/>
  <c r="AT256" i="1"/>
  <c r="AS256" i="1"/>
  <c r="AR256" i="1"/>
  <c r="AQ256" i="1"/>
  <c r="AP256" i="1"/>
  <c r="AO256" i="1"/>
  <c r="AN256" i="1"/>
  <c r="AH256" i="1"/>
  <c r="AG256" i="1"/>
  <c r="AF256" i="1"/>
  <c r="AE255" i="1"/>
  <c r="BD255" i="1"/>
  <c r="BF255" i="1"/>
  <c r="AI255" i="1"/>
  <c r="BG255" i="1"/>
  <c r="AZ255" i="1"/>
  <c r="BH255" i="1"/>
  <c r="BK255" i="1"/>
  <c r="AX255" i="1"/>
  <c r="BL255" i="1"/>
  <c r="BM255" i="1"/>
  <c r="AR255" i="1"/>
  <c r="BN255" i="1"/>
  <c r="AM255" i="1"/>
  <c r="BO255" i="1"/>
  <c r="BT255" i="1"/>
  <c r="BV255" i="1"/>
  <c r="AY255" i="1"/>
  <c r="AU255" i="1"/>
  <c r="AT255" i="1"/>
  <c r="AS255" i="1"/>
  <c r="AQ255" i="1"/>
  <c r="AP255" i="1"/>
  <c r="AO255" i="1"/>
  <c r="AN255" i="1"/>
  <c r="AH255" i="1"/>
  <c r="AG255" i="1"/>
  <c r="AF255" i="1"/>
  <c r="AG254" i="1"/>
  <c r="BD254" i="1"/>
  <c r="BF254" i="1"/>
  <c r="AI254" i="1"/>
  <c r="BG254" i="1"/>
  <c r="AZ254" i="1"/>
  <c r="BH254" i="1"/>
  <c r="BK254" i="1"/>
  <c r="AX254" i="1"/>
  <c r="BL254" i="1"/>
  <c r="AY254" i="1"/>
  <c r="BP254" i="1"/>
  <c r="BM254" i="1"/>
  <c r="AR254" i="1"/>
  <c r="BN254" i="1"/>
  <c r="AM254" i="1"/>
  <c r="BO254" i="1"/>
  <c r="BT254" i="1"/>
  <c r="BV254" i="1"/>
  <c r="AU254" i="1"/>
  <c r="AT254" i="1"/>
  <c r="AS254" i="1"/>
  <c r="AQ254" i="1"/>
  <c r="AP254" i="1"/>
  <c r="AO254" i="1"/>
  <c r="AN254" i="1"/>
  <c r="AH254" i="1"/>
  <c r="AF254" i="1"/>
  <c r="AG253" i="1"/>
  <c r="BD253" i="1"/>
  <c r="BF253" i="1"/>
  <c r="AI253" i="1"/>
  <c r="BG253" i="1"/>
  <c r="AZ253" i="1"/>
  <c r="BH253" i="1"/>
  <c r="BK253" i="1"/>
  <c r="AX253" i="1"/>
  <c r="BL253" i="1"/>
  <c r="BM253" i="1"/>
  <c r="AR253" i="1"/>
  <c r="BN253" i="1"/>
  <c r="AM253" i="1"/>
  <c r="BO253" i="1"/>
  <c r="BT253" i="1"/>
  <c r="BV253" i="1"/>
  <c r="AY253" i="1"/>
  <c r="AU253" i="1"/>
  <c r="AT253" i="1"/>
  <c r="AS253" i="1"/>
  <c r="AQ253" i="1"/>
  <c r="AP253" i="1"/>
  <c r="AO253" i="1"/>
  <c r="AN253" i="1"/>
  <c r="AH253" i="1"/>
  <c r="AF253" i="1"/>
  <c r="AG252" i="1"/>
  <c r="BD252" i="1"/>
  <c r="BF252" i="1"/>
  <c r="AI252" i="1"/>
  <c r="BG252" i="1"/>
  <c r="AZ252" i="1"/>
  <c r="BH252" i="1"/>
  <c r="BK252" i="1"/>
  <c r="AX252" i="1"/>
  <c r="BL252" i="1"/>
  <c r="AY252" i="1"/>
  <c r="BP252" i="1"/>
  <c r="BM252" i="1"/>
  <c r="AR252" i="1"/>
  <c r="BN252" i="1"/>
  <c r="AM252" i="1"/>
  <c r="BO252" i="1"/>
  <c r="BT252" i="1"/>
  <c r="BV252" i="1"/>
  <c r="AU252" i="1"/>
  <c r="AT252" i="1"/>
  <c r="AS252" i="1"/>
  <c r="AQ252" i="1"/>
  <c r="AP252" i="1"/>
  <c r="AO252" i="1"/>
  <c r="AN252" i="1"/>
  <c r="AH252" i="1"/>
  <c r="AF252" i="1"/>
  <c r="AE251" i="1"/>
  <c r="BD251" i="1"/>
  <c r="BF251" i="1"/>
  <c r="AI251" i="1"/>
  <c r="BG251" i="1"/>
  <c r="AZ251" i="1"/>
  <c r="BH251" i="1"/>
  <c r="BK251" i="1"/>
  <c r="AX251" i="1"/>
  <c r="BL251" i="1"/>
  <c r="AY251" i="1"/>
  <c r="BP251" i="1"/>
  <c r="BM251" i="1"/>
  <c r="AR251" i="1"/>
  <c r="BN251" i="1"/>
  <c r="AM251" i="1"/>
  <c r="BO251" i="1"/>
  <c r="BT251" i="1"/>
  <c r="BV251" i="1"/>
  <c r="AU251" i="1"/>
  <c r="AT251" i="1"/>
  <c r="AS251" i="1"/>
  <c r="AQ251" i="1"/>
  <c r="AP251" i="1"/>
  <c r="AO251" i="1"/>
  <c r="AN251" i="1"/>
  <c r="AH251" i="1"/>
  <c r="AG251" i="1"/>
  <c r="AF251" i="1"/>
  <c r="AE250" i="1"/>
  <c r="BD250" i="1"/>
  <c r="BF250" i="1"/>
  <c r="AI250" i="1"/>
  <c r="BG250" i="1"/>
  <c r="AZ250" i="1"/>
  <c r="BH250" i="1"/>
  <c r="BK250" i="1"/>
  <c r="AX250" i="1"/>
  <c r="BL250" i="1"/>
  <c r="AY250" i="1"/>
  <c r="BP250" i="1"/>
  <c r="BM250" i="1"/>
  <c r="AR250" i="1"/>
  <c r="BN250" i="1"/>
  <c r="AM250" i="1"/>
  <c r="BO250" i="1"/>
  <c r="BT250" i="1"/>
  <c r="BV250" i="1"/>
  <c r="AU250" i="1"/>
  <c r="AT250" i="1"/>
  <c r="AS250" i="1"/>
  <c r="AQ250" i="1"/>
  <c r="AP250" i="1"/>
  <c r="AO250" i="1"/>
  <c r="AN250" i="1"/>
  <c r="AH250" i="1"/>
  <c r="AG250" i="1"/>
  <c r="AF250" i="1"/>
  <c r="AE249" i="1"/>
  <c r="BD249" i="1"/>
  <c r="BF249" i="1"/>
  <c r="AI249" i="1"/>
  <c r="BG249" i="1"/>
  <c r="AZ249" i="1"/>
  <c r="BH249" i="1"/>
  <c r="BK249" i="1"/>
  <c r="AX249" i="1"/>
  <c r="BL249" i="1"/>
  <c r="AY249" i="1"/>
  <c r="BP249" i="1"/>
  <c r="BM249" i="1"/>
  <c r="AM249" i="1"/>
  <c r="BO249" i="1"/>
  <c r="BT249" i="1"/>
  <c r="BV249" i="1"/>
  <c r="AU249" i="1"/>
  <c r="AT249" i="1"/>
  <c r="AS249" i="1"/>
  <c r="AR249" i="1"/>
  <c r="AQ249" i="1"/>
  <c r="AP249" i="1"/>
  <c r="AO249" i="1"/>
  <c r="AN249" i="1"/>
  <c r="AH249" i="1"/>
  <c r="AG249" i="1"/>
  <c r="AF249" i="1"/>
  <c r="AE248" i="1"/>
  <c r="BD248" i="1"/>
  <c r="BF248" i="1"/>
  <c r="AI248" i="1"/>
  <c r="BG248" i="1"/>
  <c r="BK248" i="1"/>
  <c r="AX248" i="1"/>
  <c r="BL248" i="1"/>
  <c r="AY248" i="1"/>
  <c r="BP248" i="1"/>
  <c r="BM248" i="1"/>
  <c r="AM248" i="1"/>
  <c r="BO248" i="1"/>
  <c r="BT248" i="1"/>
  <c r="BV248" i="1"/>
  <c r="AZ248" i="1"/>
  <c r="AW248" i="1"/>
  <c r="AV248" i="1"/>
  <c r="AU248" i="1"/>
  <c r="AT248" i="1"/>
  <c r="AS248" i="1"/>
  <c r="AR248" i="1"/>
  <c r="AQ248" i="1"/>
  <c r="AP248" i="1"/>
  <c r="AO248" i="1"/>
  <c r="AN248" i="1"/>
  <c r="AH248" i="1"/>
  <c r="AG248" i="1"/>
  <c r="AF248" i="1"/>
  <c r="AG247" i="1"/>
  <c r="BD247" i="1"/>
  <c r="BF247" i="1"/>
  <c r="AI247" i="1"/>
  <c r="BG247" i="1"/>
  <c r="BK247" i="1"/>
  <c r="AX247" i="1"/>
  <c r="BL247" i="1"/>
  <c r="BM247" i="1"/>
  <c r="AM247" i="1"/>
  <c r="BO247" i="1"/>
  <c r="BT247" i="1"/>
  <c r="BV247" i="1"/>
  <c r="AZ247" i="1"/>
  <c r="AY247" i="1"/>
  <c r="AW247" i="1"/>
  <c r="AV247" i="1"/>
  <c r="AU247" i="1"/>
  <c r="AT247" i="1"/>
  <c r="AS247" i="1"/>
  <c r="AR247" i="1"/>
  <c r="AQ247" i="1"/>
  <c r="AP247" i="1"/>
  <c r="AO247" i="1"/>
  <c r="AN247" i="1"/>
  <c r="AH247" i="1"/>
  <c r="AF247" i="1"/>
  <c r="AG246" i="1"/>
  <c r="BD246" i="1"/>
  <c r="BF246" i="1"/>
  <c r="AI246" i="1"/>
  <c r="BG246" i="1"/>
  <c r="AN246" i="1"/>
  <c r="BI246" i="1"/>
  <c r="BK246" i="1"/>
  <c r="AX246" i="1"/>
  <c r="BL246" i="1"/>
  <c r="AY246" i="1"/>
  <c r="BP246" i="1"/>
  <c r="BM246" i="1"/>
  <c r="AM246" i="1"/>
  <c r="BO246" i="1"/>
  <c r="BT246" i="1"/>
  <c r="BV246" i="1"/>
  <c r="AZ246" i="1"/>
  <c r="AW246" i="1"/>
  <c r="AV246" i="1"/>
  <c r="AU246" i="1"/>
  <c r="AT246" i="1"/>
  <c r="AS246" i="1"/>
  <c r="AR246" i="1"/>
  <c r="AQ246" i="1"/>
  <c r="AP246" i="1"/>
  <c r="AO246" i="1"/>
  <c r="AH246" i="1"/>
  <c r="AF246" i="1"/>
  <c r="AE245" i="1"/>
  <c r="BD245" i="1"/>
  <c r="BF245" i="1"/>
  <c r="AI245" i="1"/>
  <c r="BG245" i="1"/>
  <c r="BK245" i="1"/>
  <c r="AX245" i="1"/>
  <c r="BL245" i="1"/>
  <c r="AY245" i="1"/>
  <c r="BP245" i="1"/>
  <c r="BM245" i="1"/>
  <c r="AR245" i="1"/>
  <c r="BN245" i="1"/>
  <c r="AM245" i="1"/>
  <c r="BO245" i="1"/>
  <c r="BT245" i="1"/>
  <c r="BV245" i="1"/>
  <c r="AZ245" i="1"/>
  <c r="AW245" i="1"/>
  <c r="AV245" i="1"/>
  <c r="AU245" i="1"/>
  <c r="AT245" i="1"/>
  <c r="AS245" i="1"/>
  <c r="AQ245" i="1"/>
  <c r="AP245" i="1"/>
  <c r="AO245" i="1"/>
  <c r="AN245" i="1"/>
  <c r="AH245" i="1"/>
  <c r="AG245" i="1"/>
  <c r="AF245" i="1"/>
  <c r="AE244" i="1"/>
  <c r="BD244" i="1"/>
  <c r="BF244" i="1"/>
  <c r="AI244" i="1"/>
  <c r="BG244" i="1"/>
  <c r="BK244" i="1"/>
  <c r="AX244" i="1"/>
  <c r="BL244" i="1"/>
  <c r="BM244" i="1"/>
  <c r="AM244" i="1"/>
  <c r="BO244" i="1"/>
  <c r="BT244" i="1"/>
  <c r="BV244" i="1"/>
  <c r="AZ244" i="1"/>
  <c r="AY244" i="1"/>
  <c r="AW244" i="1"/>
  <c r="AV244" i="1"/>
  <c r="AU244" i="1"/>
  <c r="AT244" i="1"/>
  <c r="AS244" i="1"/>
  <c r="AR244" i="1"/>
  <c r="AQ244" i="1"/>
  <c r="AP244" i="1"/>
  <c r="AO244" i="1"/>
  <c r="AN244" i="1"/>
  <c r="AH244" i="1"/>
  <c r="AG244" i="1"/>
  <c r="AF244" i="1"/>
  <c r="AG243" i="1"/>
  <c r="BD243" i="1"/>
  <c r="BF243" i="1"/>
  <c r="AI243" i="1"/>
  <c r="BG243" i="1"/>
  <c r="BK243" i="1"/>
  <c r="AX243" i="1"/>
  <c r="BL243" i="1"/>
  <c r="AY243" i="1"/>
  <c r="BP243" i="1"/>
  <c r="BM243" i="1"/>
  <c r="AM243" i="1"/>
  <c r="BO243" i="1"/>
  <c r="BT243" i="1"/>
  <c r="BV243" i="1"/>
  <c r="AZ243" i="1"/>
  <c r="AW243" i="1"/>
  <c r="AV243" i="1"/>
  <c r="AU243" i="1"/>
  <c r="AT243" i="1"/>
  <c r="AS243" i="1"/>
  <c r="AR243" i="1"/>
  <c r="AQ243" i="1"/>
  <c r="AP243" i="1"/>
  <c r="AO243" i="1"/>
  <c r="AN243" i="1"/>
  <c r="AH243" i="1"/>
  <c r="AF243" i="1"/>
  <c r="AE242" i="1"/>
  <c r="BD242" i="1"/>
  <c r="BF242" i="1"/>
  <c r="AI242" i="1"/>
  <c r="BG242" i="1"/>
  <c r="BK242" i="1"/>
  <c r="AX242" i="1"/>
  <c r="BL242" i="1"/>
  <c r="AY242" i="1"/>
  <c r="BP242" i="1"/>
  <c r="BM242" i="1"/>
  <c r="AM242" i="1"/>
  <c r="BO242" i="1"/>
  <c r="BT242" i="1"/>
  <c r="BV242" i="1"/>
  <c r="AZ242" i="1"/>
  <c r="AW242" i="1"/>
  <c r="AV242" i="1"/>
  <c r="AU242" i="1"/>
  <c r="AT242" i="1"/>
  <c r="AS242" i="1"/>
  <c r="AR242" i="1"/>
  <c r="AQ242" i="1"/>
  <c r="AP242" i="1"/>
  <c r="AO242" i="1"/>
  <c r="AN242" i="1"/>
  <c r="AH242" i="1"/>
  <c r="AG242" i="1"/>
  <c r="AF242" i="1"/>
  <c r="AE241" i="1"/>
  <c r="BD241" i="1"/>
  <c r="BF241" i="1"/>
  <c r="AI241" i="1"/>
  <c r="BG241" i="1"/>
  <c r="AZ241" i="1"/>
  <c r="BH241" i="1"/>
  <c r="BK241" i="1"/>
  <c r="AX241" i="1"/>
  <c r="BL241" i="1"/>
  <c r="AY241" i="1"/>
  <c r="BP241" i="1"/>
  <c r="BM241" i="1"/>
  <c r="AM241" i="1"/>
  <c r="BO241" i="1"/>
  <c r="BT241" i="1"/>
  <c r="BV241" i="1"/>
  <c r="AW241" i="1"/>
  <c r="AV241" i="1"/>
  <c r="AU241" i="1"/>
  <c r="AT241" i="1"/>
  <c r="AS241" i="1"/>
  <c r="AR241" i="1"/>
  <c r="AQ241" i="1"/>
  <c r="AP241" i="1"/>
  <c r="AO241" i="1"/>
  <c r="AN241" i="1"/>
  <c r="AH241" i="1"/>
  <c r="AF241" i="1"/>
  <c r="AG240" i="1"/>
  <c r="BD240" i="1"/>
  <c r="BF240" i="1"/>
  <c r="AI240" i="1"/>
  <c r="BG240" i="1"/>
  <c r="AZ240" i="1"/>
  <c r="BH240" i="1"/>
  <c r="BK240" i="1"/>
  <c r="AX240" i="1"/>
  <c r="BL240" i="1"/>
  <c r="AY240" i="1"/>
  <c r="BP240" i="1"/>
  <c r="BM240" i="1"/>
  <c r="AR240" i="1"/>
  <c r="BN240" i="1"/>
  <c r="AM240" i="1"/>
  <c r="BO240" i="1"/>
  <c r="BT240" i="1"/>
  <c r="BV240" i="1"/>
  <c r="AW240" i="1"/>
  <c r="AV240" i="1"/>
  <c r="AU240" i="1"/>
  <c r="AT240" i="1"/>
  <c r="AS240" i="1"/>
  <c r="AQ240" i="1"/>
  <c r="AP240" i="1"/>
  <c r="AO240" i="1"/>
  <c r="AN240" i="1"/>
  <c r="AH240" i="1"/>
  <c r="AF240" i="1"/>
  <c r="AG239" i="1"/>
  <c r="BD239" i="1"/>
  <c r="BF239" i="1"/>
  <c r="AI239" i="1"/>
  <c r="BG239" i="1"/>
  <c r="AZ239" i="1"/>
  <c r="BH239" i="1"/>
  <c r="BK239" i="1"/>
  <c r="AX239" i="1"/>
  <c r="BL239" i="1"/>
  <c r="AY239" i="1"/>
  <c r="BP239" i="1"/>
  <c r="BM239" i="1"/>
  <c r="AM239" i="1"/>
  <c r="BO239" i="1"/>
  <c r="BT239" i="1"/>
  <c r="BV239" i="1"/>
  <c r="AW239" i="1"/>
  <c r="AV239" i="1"/>
  <c r="AU239" i="1"/>
  <c r="AT239" i="1"/>
  <c r="AS239" i="1"/>
  <c r="AR239" i="1"/>
  <c r="AQ239" i="1"/>
  <c r="AP239" i="1"/>
  <c r="AO239" i="1"/>
  <c r="AN239" i="1"/>
  <c r="AH239" i="1"/>
  <c r="AF239" i="1"/>
  <c r="AG238" i="1"/>
  <c r="BD238" i="1"/>
  <c r="BF238" i="1"/>
  <c r="AI238" i="1"/>
  <c r="BG238" i="1"/>
  <c r="AZ238" i="1"/>
  <c r="BH238" i="1"/>
  <c r="BK238" i="1"/>
  <c r="AX238" i="1"/>
  <c r="BL238" i="1"/>
  <c r="BM238" i="1"/>
  <c r="AM238" i="1"/>
  <c r="BO238" i="1"/>
  <c r="BT238" i="1"/>
  <c r="BV238" i="1"/>
  <c r="AY238" i="1"/>
  <c r="AW238" i="1"/>
  <c r="AV238" i="1"/>
  <c r="AU238" i="1"/>
  <c r="AT238" i="1"/>
  <c r="AS238" i="1"/>
  <c r="AR238" i="1"/>
  <c r="AQ238" i="1"/>
  <c r="AP238" i="1"/>
  <c r="AO238" i="1"/>
  <c r="AN238" i="1"/>
  <c r="AH238" i="1"/>
  <c r="AF238" i="1"/>
  <c r="AE237" i="1"/>
  <c r="BD237" i="1"/>
  <c r="BF237" i="1"/>
  <c r="AI237" i="1"/>
  <c r="BG237" i="1"/>
  <c r="AZ237" i="1"/>
  <c r="BH237" i="1"/>
  <c r="AN237" i="1"/>
  <c r="BI237" i="1"/>
  <c r="BK237" i="1"/>
  <c r="AX237" i="1"/>
  <c r="BL237" i="1"/>
  <c r="AY237" i="1"/>
  <c r="BP237" i="1"/>
  <c r="BM237" i="1"/>
  <c r="AM237" i="1"/>
  <c r="BO237" i="1"/>
  <c r="BT237" i="1"/>
  <c r="BV237" i="1"/>
  <c r="AW237" i="1"/>
  <c r="AV237" i="1"/>
  <c r="AU237" i="1"/>
  <c r="AT237" i="1"/>
  <c r="AS237" i="1"/>
  <c r="AR237" i="1"/>
  <c r="AQ237" i="1"/>
  <c r="AP237" i="1"/>
  <c r="AO237" i="1"/>
  <c r="AH237" i="1"/>
  <c r="AG237" i="1"/>
  <c r="AF237" i="1"/>
  <c r="AE236" i="1"/>
  <c r="BD236" i="1"/>
  <c r="BF236" i="1"/>
  <c r="AI236" i="1"/>
  <c r="BG236" i="1"/>
  <c r="AZ236" i="1"/>
  <c r="BH236" i="1"/>
  <c r="AN236" i="1"/>
  <c r="BI236" i="1"/>
  <c r="BK236" i="1"/>
  <c r="AX236" i="1"/>
  <c r="BL236" i="1"/>
  <c r="BM236" i="1"/>
  <c r="AM236" i="1"/>
  <c r="BO236" i="1"/>
  <c r="BT236" i="1"/>
  <c r="BV236" i="1"/>
  <c r="AY236" i="1"/>
  <c r="AW236" i="1"/>
  <c r="AV236" i="1"/>
  <c r="AU236" i="1"/>
  <c r="AT236" i="1"/>
  <c r="AS236" i="1"/>
  <c r="AR236" i="1"/>
  <c r="AQ236" i="1"/>
  <c r="AP236" i="1"/>
  <c r="AO236" i="1"/>
  <c r="AH236" i="1"/>
  <c r="AG236" i="1"/>
  <c r="AF236" i="1"/>
  <c r="F232" i="3"/>
  <c r="AE235" i="1"/>
  <c r="BD235" i="1"/>
  <c r="BF235" i="1"/>
  <c r="AI235" i="1"/>
  <c r="BG235" i="1"/>
  <c r="AZ235" i="1"/>
  <c r="BH235" i="1"/>
  <c r="AN235" i="1"/>
  <c r="BI235" i="1"/>
  <c r="BK235" i="1"/>
  <c r="AX235" i="1"/>
  <c r="BL235" i="1"/>
  <c r="BM235" i="1"/>
  <c r="AM235" i="1"/>
  <c r="BO235" i="1"/>
  <c r="BT235" i="1"/>
  <c r="BV235" i="1"/>
  <c r="AY235" i="1"/>
  <c r="AW235" i="1"/>
  <c r="AV235" i="1"/>
  <c r="AU235" i="1"/>
  <c r="AT235" i="1"/>
  <c r="AS235" i="1"/>
  <c r="AR235" i="1"/>
  <c r="AQ235" i="1"/>
  <c r="AP235" i="1"/>
  <c r="AO235" i="1"/>
  <c r="AH235" i="1"/>
  <c r="AG235" i="1"/>
  <c r="AF235" i="1"/>
  <c r="F231" i="3"/>
  <c r="AE234" i="1"/>
  <c r="BD234" i="1"/>
  <c r="BF234" i="1"/>
  <c r="AI234" i="1"/>
  <c r="BG234" i="1"/>
  <c r="AZ234" i="1"/>
  <c r="BH234" i="1"/>
  <c r="AN234" i="1"/>
  <c r="BI234" i="1"/>
  <c r="BK234" i="1"/>
  <c r="AX234" i="1"/>
  <c r="BL234" i="1"/>
  <c r="AY234" i="1"/>
  <c r="BP234" i="1"/>
  <c r="BM234" i="1"/>
  <c r="AM234" i="1"/>
  <c r="BO234" i="1"/>
  <c r="BT234" i="1"/>
  <c r="BV234" i="1"/>
  <c r="AW234" i="1"/>
  <c r="AV234" i="1"/>
  <c r="AU234" i="1"/>
  <c r="AT234" i="1"/>
  <c r="AS234" i="1"/>
  <c r="AR234" i="1"/>
  <c r="AQ234" i="1"/>
  <c r="AP234" i="1"/>
  <c r="AO234" i="1"/>
  <c r="AH234" i="1"/>
  <c r="AG234" i="1"/>
  <c r="AF234" i="1"/>
  <c r="F230" i="3"/>
  <c r="AE233" i="1"/>
  <c r="BD233" i="1"/>
  <c r="BF233" i="1"/>
  <c r="AI233" i="1"/>
  <c r="BG233" i="1"/>
  <c r="AZ233" i="1"/>
  <c r="BH233" i="1"/>
  <c r="AN233" i="1"/>
  <c r="BI233" i="1"/>
  <c r="BK233" i="1"/>
  <c r="AX233" i="1"/>
  <c r="BL233" i="1"/>
  <c r="AY233" i="1"/>
  <c r="BP233" i="1"/>
  <c r="BM233" i="1"/>
  <c r="AM233" i="1"/>
  <c r="BO233" i="1"/>
  <c r="BT233" i="1"/>
  <c r="BV233" i="1"/>
  <c r="AW233" i="1"/>
  <c r="AV233" i="1"/>
  <c r="AU233" i="1"/>
  <c r="AT233" i="1"/>
  <c r="AS233" i="1"/>
  <c r="AR233" i="1"/>
  <c r="AQ233" i="1"/>
  <c r="AP233" i="1"/>
  <c r="AO233" i="1"/>
  <c r="AH233" i="1"/>
  <c r="AG233" i="1"/>
  <c r="AF233" i="1"/>
  <c r="F229" i="3"/>
  <c r="AE232" i="1"/>
  <c r="BD232" i="1"/>
  <c r="BF232" i="1"/>
  <c r="AI232" i="1"/>
  <c r="BG232" i="1"/>
  <c r="AZ232" i="1"/>
  <c r="BH232" i="1"/>
  <c r="AN232" i="1"/>
  <c r="BI232" i="1"/>
  <c r="BK232" i="1"/>
  <c r="AX232" i="1"/>
  <c r="BL232" i="1"/>
  <c r="BM232" i="1"/>
  <c r="AM232" i="1"/>
  <c r="BO232" i="1"/>
  <c r="BT232" i="1"/>
  <c r="BV232" i="1"/>
  <c r="AY232" i="1"/>
  <c r="AW232" i="1"/>
  <c r="AV232" i="1"/>
  <c r="AU232" i="1"/>
  <c r="AT232" i="1"/>
  <c r="AS232" i="1"/>
  <c r="AR232" i="1"/>
  <c r="AQ232" i="1"/>
  <c r="AP232" i="1"/>
  <c r="AO232" i="1"/>
  <c r="AH232" i="1"/>
  <c r="AG232" i="1"/>
  <c r="AF232" i="1"/>
  <c r="F228" i="3"/>
  <c r="AG231" i="1"/>
  <c r="BD231" i="1"/>
  <c r="BF231" i="1"/>
  <c r="AI231" i="1"/>
  <c r="BG231" i="1"/>
  <c r="AZ231" i="1"/>
  <c r="BH231" i="1"/>
  <c r="AN231" i="1"/>
  <c r="BI231" i="1"/>
  <c r="BK231" i="1"/>
  <c r="AY231" i="1"/>
  <c r="BP231" i="1"/>
  <c r="BM231" i="1"/>
  <c r="AM231" i="1"/>
  <c r="BO231" i="1"/>
  <c r="BT231" i="1"/>
  <c r="BV231" i="1"/>
  <c r="AX231" i="1"/>
  <c r="AW231" i="1"/>
  <c r="AV231" i="1"/>
  <c r="AU231" i="1"/>
  <c r="AT231" i="1"/>
  <c r="AS231" i="1"/>
  <c r="AR231" i="1"/>
  <c r="AQ231" i="1"/>
  <c r="AP231" i="1"/>
  <c r="AO231" i="1"/>
  <c r="AH231" i="1"/>
  <c r="AF231" i="1"/>
  <c r="BF230" i="1"/>
  <c r="F227" i="3"/>
  <c r="AI230" i="1"/>
  <c r="BG230" i="1"/>
  <c r="AZ230" i="1"/>
  <c r="BH230" i="1"/>
  <c r="AN230" i="1"/>
  <c r="BI230" i="1"/>
  <c r="BK230" i="1"/>
  <c r="AX230" i="1"/>
  <c r="BL230" i="1"/>
  <c r="BM230" i="1"/>
  <c r="AM230" i="1"/>
  <c r="BO230" i="1"/>
  <c r="BT230" i="1"/>
  <c r="BV230" i="1"/>
  <c r="AY230" i="1"/>
  <c r="AW230" i="1"/>
  <c r="AV230" i="1"/>
  <c r="AU230" i="1"/>
  <c r="AT230" i="1"/>
  <c r="AS230" i="1"/>
  <c r="AR230" i="1"/>
  <c r="AQ230" i="1"/>
  <c r="AP230" i="1"/>
  <c r="AO230" i="1"/>
  <c r="AH230" i="1"/>
  <c r="AF230" i="1"/>
  <c r="F226" i="3"/>
  <c r="AE229" i="1"/>
  <c r="BD229" i="1"/>
  <c r="BF229" i="1"/>
  <c r="AI229" i="1"/>
  <c r="BG229" i="1"/>
  <c r="AZ229" i="1"/>
  <c r="BH229" i="1"/>
  <c r="AN229" i="1"/>
  <c r="BI229" i="1"/>
  <c r="BK229" i="1"/>
  <c r="AY229" i="1"/>
  <c r="BP229" i="1"/>
  <c r="BM229" i="1"/>
  <c r="AM229" i="1"/>
  <c r="BO229" i="1"/>
  <c r="BT229" i="1"/>
  <c r="BV229" i="1"/>
  <c r="AX229" i="1"/>
  <c r="AW229" i="1"/>
  <c r="AV229" i="1"/>
  <c r="AU229" i="1"/>
  <c r="AT229" i="1"/>
  <c r="AS229" i="1"/>
  <c r="AR229" i="1"/>
  <c r="AQ229" i="1"/>
  <c r="AP229" i="1"/>
  <c r="AO229" i="1"/>
  <c r="AH229" i="1"/>
  <c r="AF229" i="1"/>
  <c r="F225" i="3"/>
  <c r="AE228" i="1"/>
  <c r="BD228" i="1"/>
  <c r="BF228" i="1"/>
  <c r="AI228" i="1"/>
  <c r="BG228" i="1"/>
  <c r="AZ228" i="1"/>
  <c r="BH228" i="1"/>
  <c r="AN228" i="1"/>
  <c r="BI228" i="1"/>
  <c r="BK228" i="1"/>
  <c r="AX228" i="1"/>
  <c r="BL228" i="1"/>
  <c r="AY228" i="1"/>
  <c r="BP228" i="1"/>
  <c r="BM228" i="1"/>
  <c r="AM228" i="1"/>
  <c r="BO228" i="1"/>
  <c r="BT228" i="1"/>
  <c r="BV228" i="1"/>
  <c r="AW228" i="1"/>
  <c r="AV228" i="1"/>
  <c r="AU228" i="1"/>
  <c r="AT228" i="1"/>
  <c r="AS228" i="1"/>
  <c r="AR228" i="1"/>
  <c r="AQ228" i="1"/>
  <c r="AP228" i="1"/>
  <c r="AO228" i="1"/>
  <c r="AH228" i="1"/>
  <c r="AF228" i="1"/>
  <c r="F224" i="3"/>
  <c r="AE227" i="1"/>
  <c r="BD227" i="1"/>
  <c r="BF227" i="1"/>
  <c r="AI227" i="1"/>
  <c r="BG227" i="1"/>
  <c r="AZ227" i="1"/>
  <c r="BH227" i="1"/>
  <c r="AN227" i="1"/>
  <c r="BI227" i="1"/>
  <c r="BK227" i="1"/>
  <c r="AY227" i="1"/>
  <c r="BP227" i="1"/>
  <c r="BM227" i="1"/>
  <c r="AM227" i="1"/>
  <c r="BO227" i="1"/>
  <c r="BT227" i="1"/>
  <c r="BV227" i="1"/>
  <c r="AX227" i="1"/>
  <c r="AW227" i="1"/>
  <c r="AV227" i="1"/>
  <c r="AU227" i="1"/>
  <c r="AT227" i="1"/>
  <c r="AS227" i="1"/>
  <c r="AR227" i="1"/>
  <c r="AQ227" i="1"/>
  <c r="AP227" i="1"/>
  <c r="AO227" i="1"/>
  <c r="AH227" i="1"/>
  <c r="AG227" i="1"/>
  <c r="F223" i="3"/>
  <c r="AG226" i="1"/>
  <c r="BD226" i="1"/>
  <c r="BF226" i="1"/>
  <c r="AI226" i="1"/>
  <c r="BG226" i="1"/>
  <c r="AZ226" i="1"/>
  <c r="BH226" i="1"/>
  <c r="BK226" i="1"/>
  <c r="AX226" i="1"/>
  <c r="BL226" i="1"/>
  <c r="AY226" i="1"/>
  <c r="BP226" i="1"/>
  <c r="BM226" i="1"/>
  <c r="AM226" i="1"/>
  <c r="BO226" i="1"/>
  <c r="BT226" i="1"/>
  <c r="BV226" i="1"/>
  <c r="AW226" i="1"/>
  <c r="AV226" i="1"/>
  <c r="AU226" i="1"/>
  <c r="AT226" i="1"/>
  <c r="AS226" i="1"/>
  <c r="AR226" i="1"/>
  <c r="AQ226" i="1"/>
  <c r="AP226" i="1"/>
  <c r="AO226" i="1"/>
  <c r="AN226" i="1"/>
  <c r="AH226" i="1"/>
  <c r="AF226" i="1"/>
  <c r="F222" i="3"/>
  <c r="AG225" i="1"/>
  <c r="BD225" i="1"/>
  <c r="BF225" i="1"/>
  <c r="AI225" i="1"/>
  <c r="BG225" i="1"/>
  <c r="AZ225" i="1"/>
  <c r="BH225" i="1"/>
  <c r="AN225" i="1"/>
  <c r="BI225" i="1"/>
  <c r="BK225" i="1"/>
  <c r="AX225" i="1"/>
  <c r="BL225" i="1"/>
  <c r="AY225" i="1"/>
  <c r="BP225" i="1"/>
  <c r="BM225" i="1"/>
  <c r="AM225" i="1"/>
  <c r="BO225" i="1"/>
  <c r="BT225" i="1"/>
  <c r="BV225" i="1"/>
  <c r="AW225" i="1"/>
  <c r="AV225" i="1"/>
  <c r="AU225" i="1"/>
  <c r="AT225" i="1"/>
  <c r="AS225" i="1"/>
  <c r="AR225" i="1"/>
  <c r="AQ225" i="1"/>
  <c r="AP225" i="1"/>
  <c r="AO225" i="1"/>
  <c r="AH225" i="1"/>
  <c r="AF225" i="1"/>
  <c r="F221" i="3"/>
  <c r="AE224" i="1"/>
  <c r="BD224" i="1"/>
  <c r="BF224" i="1"/>
  <c r="AI224" i="1"/>
  <c r="BG224" i="1"/>
  <c r="AZ224" i="1"/>
  <c r="BH224" i="1"/>
  <c r="AN224" i="1"/>
  <c r="BI224" i="1"/>
  <c r="BK224" i="1"/>
  <c r="AX224" i="1"/>
  <c r="BL224" i="1"/>
  <c r="AY224" i="1"/>
  <c r="BP224" i="1"/>
  <c r="BM224" i="1"/>
  <c r="AM224" i="1"/>
  <c r="BO224" i="1"/>
  <c r="BT224" i="1"/>
  <c r="BV224" i="1"/>
  <c r="AW224" i="1"/>
  <c r="AV224" i="1"/>
  <c r="AU224" i="1"/>
  <c r="AT224" i="1"/>
  <c r="AS224" i="1"/>
  <c r="AR224" i="1"/>
  <c r="AQ224" i="1"/>
  <c r="AP224" i="1"/>
  <c r="AO224" i="1"/>
  <c r="AH224" i="1"/>
  <c r="AG224" i="1"/>
  <c r="AF224" i="1"/>
  <c r="F220" i="3"/>
  <c r="AE223" i="1"/>
  <c r="BD223" i="1"/>
  <c r="BF223" i="1"/>
  <c r="AI223" i="1"/>
  <c r="BG223" i="1"/>
  <c r="AZ223" i="1"/>
  <c r="BH223" i="1"/>
  <c r="AN223" i="1"/>
  <c r="BI223" i="1"/>
  <c r="BK223" i="1"/>
  <c r="AX223" i="1"/>
  <c r="BL223" i="1"/>
  <c r="BM223" i="1"/>
  <c r="AM223" i="1"/>
  <c r="BO223" i="1"/>
  <c r="BT223" i="1"/>
  <c r="BV223" i="1"/>
  <c r="AY223" i="1"/>
  <c r="AW223" i="1"/>
  <c r="AV223" i="1"/>
  <c r="AU223" i="1"/>
  <c r="AT223" i="1"/>
  <c r="AS223" i="1"/>
  <c r="AR223" i="1"/>
  <c r="AQ223" i="1"/>
  <c r="AP223" i="1"/>
  <c r="AO223" i="1"/>
  <c r="AH223" i="1"/>
  <c r="AG223" i="1"/>
  <c r="AF223" i="1"/>
  <c r="F219" i="3"/>
  <c r="AE222" i="1"/>
  <c r="BD222" i="1"/>
  <c r="BF222" i="1"/>
  <c r="AI222" i="1"/>
  <c r="BG222" i="1"/>
  <c r="AZ222" i="1"/>
  <c r="BH222" i="1"/>
  <c r="AN222" i="1"/>
  <c r="BI222" i="1"/>
  <c r="BK222" i="1"/>
  <c r="AX222" i="1"/>
  <c r="BL222" i="1"/>
  <c r="AY222" i="1"/>
  <c r="BP222" i="1"/>
  <c r="BM222" i="1"/>
  <c r="AR222" i="1"/>
  <c r="BN222" i="1"/>
  <c r="AM222" i="1"/>
  <c r="BO222" i="1"/>
  <c r="BT222" i="1"/>
  <c r="BV222" i="1"/>
  <c r="AW222" i="1"/>
  <c r="AV222" i="1"/>
  <c r="AU222" i="1"/>
  <c r="AT222" i="1"/>
  <c r="AS222" i="1"/>
  <c r="AQ222" i="1"/>
  <c r="AP222" i="1"/>
  <c r="AO222" i="1"/>
  <c r="AH222" i="1"/>
  <c r="AG222" i="1"/>
  <c r="AF222" i="1"/>
  <c r="F218" i="3"/>
  <c r="AG221" i="1"/>
  <c r="BD221" i="1"/>
  <c r="BF221" i="1"/>
  <c r="AI221" i="1"/>
  <c r="BG221" i="1"/>
  <c r="AZ221" i="1"/>
  <c r="BH221" i="1"/>
  <c r="AN221" i="1"/>
  <c r="BI221" i="1"/>
  <c r="BK221" i="1"/>
  <c r="AX221" i="1"/>
  <c r="BL221" i="1"/>
  <c r="BM221" i="1"/>
  <c r="AM221" i="1"/>
  <c r="BO221" i="1"/>
  <c r="BT221" i="1"/>
  <c r="BV221" i="1"/>
  <c r="AY221" i="1"/>
  <c r="AW221" i="1"/>
  <c r="AV221" i="1"/>
  <c r="AU221" i="1"/>
  <c r="AT221" i="1"/>
  <c r="AS221" i="1"/>
  <c r="AR221" i="1"/>
  <c r="AQ221" i="1"/>
  <c r="AP221" i="1"/>
  <c r="AO221" i="1"/>
  <c r="AF221" i="1"/>
  <c r="BF220" i="1"/>
  <c r="F217" i="3"/>
  <c r="AI220" i="1"/>
  <c r="BG220" i="1"/>
  <c r="AZ220" i="1"/>
  <c r="BH220" i="1"/>
  <c r="AN220" i="1"/>
  <c r="BI220" i="1"/>
  <c r="BK220" i="1"/>
  <c r="AX220" i="1"/>
  <c r="BL220" i="1"/>
  <c r="AY220" i="1"/>
  <c r="BP220" i="1"/>
  <c r="BM220" i="1"/>
  <c r="AM220" i="1"/>
  <c r="BO220" i="1"/>
  <c r="BT220" i="1"/>
  <c r="BV220" i="1"/>
  <c r="AW220" i="1"/>
  <c r="AV220" i="1"/>
  <c r="AU220" i="1"/>
  <c r="AT220" i="1"/>
  <c r="AS220" i="1"/>
  <c r="AR220" i="1"/>
  <c r="AQ220" i="1"/>
  <c r="AP220" i="1"/>
  <c r="AO220" i="1"/>
  <c r="AH220" i="1"/>
  <c r="AF220" i="1"/>
  <c r="F216" i="3"/>
  <c r="AG219" i="1"/>
  <c r="BD219" i="1"/>
  <c r="BF219" i="1"/>
  <c r="AI219" i="1"/>
  <c r="BG219" i="1"/>
  <c r="AZ219" i="1"/>
  <c r="BH219" i="1"/>
  <c r="BK219" i="1"/>
  <c r="AX219" i="1"/>
  <c r="BL219" i="1"/>
  <c r="AY219" i="1"/>
  <c r="BP219" i="1"/>
  <c r="BM219" i="1"/>
  <c r="AM219" i="1"/>
  <c r="BO219" i="1"/>
  <c r="BT219" i="1"/>
  <c r="BV219" i="1"/>
  <c r="AW219" i="1"/>
  <c r="AV219" i="1"/>
  <c r="AU219" i="1"/>
  <c r="AT219" i="1"/>
  <c r="AS219" i="1"/>
  <c r="AR219" i="1"/>
  <c r="AQ219" i="1"/>
  <c r="AP219" i="1"/>
  <c r="AO219" i="1"/>
  <c r="AN219" i="1"/>
  <c r="AH219" i="1"/>
  <c r="AF219" i="1"/>
  <c r="F215" i="3"/>
  <c r="AG218" i="1"/>
  <c r="BD218" i="1"/>
  <c r="BF218" i="1"/>
  <c r="AI218" i="1"/>
  <c r="BG218" i="1"/>
  <c r="AZ218" i="1"/>
  <c r="BH218" i="1"/>
  <c r="BK218" i="1"/>
  <c r="AX218" i="1"/>
  <c r="BL218" i="1"/>
  <c r="BM218" i="1"/>
  <c r="AM218" i="1"/>
  <c r="BO218" i="1"/>
  <c r="BT218" i="1"/>
  <c r="BV218" i="1"/>
  <c r="AY218" i="1"/>
  <c r="AW218" i="1"/>
  <c r="AV218" i="1"/>
  <c r="AU218" i="1"/>
  <c r="AT218" i="1"/>
  <c r="AS218" i="1"/>
  <c r="AR218" i="1"/>
  <c r="AQ218" i="1"/>
  <c r="AP218" i="1"/>
  <c r="AO218" i="1"/>
  <c r="AN218" i="1"/>
  <c r="AH218" i="1"/>
  <c r="AF218" i="1"/>
  <c r="F214" i="3"/>
  <c r="AE217" i="1"/>
  <c r="BD217" i="1"/>
  <c r="BF217" i="1"/>
  <c r="AI217" i="1"/>
  <c r="BG217" i="1"/>
  <c r="AZ217" i="1"/>
  <c r="BH217" i="1"/>
  <c r="BK217" i="1"/>
  <c r="AY217" i="1"/>
  <c r="BP217" i="1"/>
  <c r="BM217" i="1"/>
  <c r="AM217" i="1"/>
  <c r="BO217" i="1"/>
  <c r="BT217" i="1"/>
  <c r="BV217" i="1"/>
  <c r="AX217" i="1"/>
  <c r="AW217" i="1"/>
  <c r="AV217" i="1"/>
  <c r="AU217" i="1"/>
  <c r="AT217" i="1"/>
  <c r="AS217" i="1"/>
  <c r="AR217" i="1"/>
  <c r="AQ217" i="1"/>
  <c r="AP217" i="1"/>
  <c r="AO217" i="1"/>
  <c r="AN217" i="1"/>
  <c r="AH217" i="1"/>
  <c r="AG217" i="1"/>
  <c r="F213" i="3"/>
  <c r="AG216" i="1"/>
  <c r="BD216" i="1"/>
  <c r="BF216" i="1"/>
  <c r="AI216" i="1"/>
  <c r="BG216" i="1"/>
  <c r="AZ216" i="1"/>
  <c r="BH216" i="1"/>
  <c r="BK216" i="1"/>
  <c r="AX216" i="1"/>
  <c r="BL216" i="1"/>
  <c r="BM216" i="1"/>
  <c r="AM216" i="1"/>
  <c r="BO216" i="1"/>
  <c r="BT216" i="1"/>
  <c r="BV216" i="1"/>
  <c r="AY216" i="1"/>
  <c r="AW216" i="1"/>
  <c r="AV216" i="1"/>
  <c r="AU216" i="1"/>
  <c r="AT216" i="1"/>
  <c r="AS216" i="1"/>
  <c r="AR216" i="1"/>
  <c r="AQ216" i="1"/>
  <c r="AP216" i="1"/>
  <c r="AO216" i="1"/>
  <c r="AN216" i="1"/>
  <c r="AH216" i="1"/>
  <c r="BF215" i="1"/>
  <c r="F212" i="3"/>
  <c r="AI215" i="1"/>
  <c r="BG215" i="1"/>
  <c r="AN215" i="1"/>
  <c r="BI215" i="1"/>
  <c r="BK215" i="1"/>
  <c r="AX215" i="1"/>
  <c r="BL215" i="1"/>
  <c r="BM215" i="1"/>
  <c r="AM215" i="1"/>
  <c r="BO215" i="1"/>
  <c r="BT215" i="1"/>
  <c r="BV215" i="1"/>
  <c r="AZ215" i="1"/>
  <c r="AY215" i="1"/>
  <c r="AW215" i="1"/>
  <c r="AV215" i="1"/>
  <c r="AU215" i="1"/>
  <c r="AT215" i="1"/>
  <c r="AS215" i="1"/>
  <c r="AR215" i="1"/>
  <c r="AQ215" i="1"/>
  <c r="AP215" i="1"/>
  <c r="AO215" i="1"/>
  <c r="AH215" i="1"/>
  <c r="AF215" i="1"/>
  <c r="F211" i="3"/>
  <c r="AE214" i="1"/>
  <c r="BD214" i="1"/>
  <c r="BF214" i="1"/>
  <c r="AI214" i="1"/>
  <c r="BG214" i="1"/>
  <c r="AM214" i="1"/>
  <c r="BO214" i="1"/>
  <c r="BI214" i="1"/>
  <c r="BK214" i="1"/>
  <c r="AX214" i="1"/>
  <c r="BL214" i="1"/>
  <c r="BM214" i="1"/>
  <c r="BT214" i="1"/>
  <c r="BV214" i="1"/>
  <c r="AZ214" i="1"/>
  <c r="AY214" i="1"/>
  <c r="AW214" i="1"/>
  <c r="AV214" i="1"/>
  <c r="AU214" i="1"/>
  <c r="AT214" i="1"/>
  <c r="AS214" i="1"/>
  <c r="AR214" i="1"/>
  <c r="AQ214" i="1"/>
  <c r="AP214" i="1"/>
  <c r="AO214" i="1"/>
  <c r="AH214" i="1"/>
  <c r="AG214" i="1"/>
  <c r="F210" i="3"/>
  <c r="AE213" i="1"/>
  <c r="BD213" i="1"/>
  <c r="BF213" i="1"/>
  <c r="AI213" i="1"/>
  <c r="BG213" i="1"/>
  <c r="AZ213" i="1"/>
  <c r="BH213" i="1"/>
  <c r="AM213" i="1"/>
  <c r="BO213" i="1"/>
  <c r="BI213" i="1"/>
  <c r="BK213" i="1"/>
  <c r="AX213" i="1"/>
  <c r="BL213" i="1"/>
  <c r="AY213" i="1"/>
  <c r="BP213" i="1"/>
  <c r="BM213" i="1"/>
  <c r="BT213" i="1"/>
  <c r="BV213" i="1"/>
  <c r="AW213" i="1"/>
  <c r="AV213" i="1"/>
  <c r="AU213" i="1"/>
  <c r="AT213" i="1"/>
  <c r="AS213" i="1"/>
  <c r="AR213" i="1"/>
  <c r="AQ213" i="1"/>
  <c r="AP213" i="1"/>
  <c r="AO213" i="1"/>
  <c r="AH213" i="1"/>
  <c r="AG213" i="1"/>
  <c r="F209" i="3"/>
  <c r="AG212" i="1"/>
  <c r="BD212" i="1"/>
  <c r="BF212" i="1"/>
  <c r="AI212" i="1"/>
  <c r="BG212" i="1"/>
  <c r="AZ212" i="1"/>
  <c r="BH212" i="1"/>
  <c r="AM212" i="1"/>
  <c r="BO212" i="1"/>
  <c r="BI212" i="1"/>
  <c r="BK212" i="1"/>
  <c r="AX212" i="1"/>
  <c r="BL212" i="1"/>
  <c r="BM212" i="1"/>
  <c r="BT212" i="1"/>
  <c r="BV212" i="1"/>
  <c r="AY212" i="1"/>
  <c r="AW212" i="1"/>
  <c r="AV212" i="1"/>
  <c r="AU212" i="1"/>
  <c r="AT212" i="1"/>
  <c r="AS212" i="1"/>
  <c r="AR212" i="1"/>
  <c r="AQ212" i="1"/>
  <c r="AP212" i="1"/>
  <c r="AO212" i="1"/>
  <c r="AH212" i="1"/>
  <c r="AF212" i="1"/>
  <c r="F208" i="3"/>
  <c r="AE211" i="1"/>
  <c r="BD211" i="1"/>
  <c r="BF211" i="1"/>
  <c r="AI211" i="1"/>
  <c r="BG211" i="1"/>
  <c r="AM211" i="1"/>
  <c r="BO211" i="1"/>
  <c r="BI211" i="1"/>
  <c r="BK211" i="1"/>
  <c r="AY211" i="1"/>
  <c r="BP211" i="1"/>
  <c r="BM211" i="1"/>
  <c r="BT211" i="1"/>
  <c r="BV211" i="1"/>
  <c r="AZ211" i="1"/>
  <c r="AX211" i="1"/>
  <c r="AW211" i="1"/>
  <c r="AV211" i="1"/>
  <c r="AU211" i="1"/>
  <c r="AT211" i="1"/>
  <c r="AS211" i="1"/>
  <c r="AR211" i="1"/>
  <c r="AQ211" i="1"/>
  <c r="AP211" i="1"/>
  <c r="AO211" i="1"/>
  <c r="AH211" i="1"/>
  <c r="AG211" i="1"/>
  <c r="AF211" i="1"/>
  <c r="F207" i="3"/>
  <c r="AG210" i="1"/>
  <c r="BD210" i="1"/>
  <c r="BF210" i="1"/>
  <c r="AI210" i="1"/>
  <c r="BG210" i="1"/>
  <c r="AM210" i="1"/>
  <c r="BO210" i="1"/>
  <c r="BI210" i="1"/>
  <c r="BK210" i="1"/>
  <c r="AY210" i="1"/>
  <c r="BP210" i="1"/>
  <c r="BM210" i="1"/>
  <c r="BT210" i="1"/>
  <c r="BV210" i="1"/>
  <c r="AZ210" i="1"/>
  <c r="AX210" i="1"/>
  <c r="AW210" i="1"/>
  <c r="AV210" i="1"/>
  <c r="AU210" i="1"/>
  <c r="AT210" i="1"/>
  <c r="AS210" i="1"/>
  <c r="AR210" i="1"/>
  <c r="AQ210" i="1"/>
  <c r="AP210" i="1"/>
  <c r="AO210" i="1"/>
  <c r="AH210" i="1"/>
  <c r="AF210" i="1"/>
  <c r="F206" i="3"/>
  <c r="AE209" i="1"/>
  <c r="BD209" i="1"/>
  <c r="BF209" i="1"/>
  <c r="AI209" i="1"/>
  <c r="BG209" i="1"/>
  <c r="AM209" i="1"/>
  <c r="BO209" i="1"/>
  <c r="BI209" i="1"/>
  <c r="BK209" i="1"/>
  <c r="BM209" i="1"/>
  <c r="AR209" i="1"/>
  <c r="BN209" i="1"/>
  <c r="BT209" i="1"/>
  <c r="BV209" i="1"/>
  <c r="AZ209" i="1"/>
  <c r="AY209" i="1"/>
  <c r="AX209" i="1"/>
  <c r="AW209" i="1"/>
  <c r="AV209" i="1"/>
  <c r="AU209" i="1"/>
  <c r="AT209" i="1"/>
  <c r="AS209" i="1"/>
  <c r="AQ209" i="1"/>
  <c r="AP209" i="1"/>
  <c r="AO209" i="1"/>
  <c r="AG209" i="1"/>
  <c r="AF209" i="1"/>
  <c r="F205" i="3"/>
  <c r="AG208" i="1"/>
  <c r="BD208" i="1"/>
  <c r="BF208" i="1"/>
  <c r="AI208" i="1"/>
  <c r="BG208" i="1"/>
  <c r="AM208" i="1"/>
  <c r="BO208" i="1"/>
  <c r="BI208" i="1"/>
  <c r="BK208" i="1"/>
  <c r="AX208" i="1"/>
  <c r="BL208" i="1"/>
  <c r="AY208" i="1"/>
  <c r="BP208" i="1"/>
  <c r="BM208" i="1"/>
  <c r="BT208" i="1"/>
  <c r="BV208" i="1"/>
  <c r="AZ208" i="1"/>
  <c r="AW208" i="1"/>
  <c r="AV208" i="1"/>
  <c r="AU208" i="1"/>
  <c r="AT208" i="1"/>
  <c r="AS208" i="1"/>
  <c r="AR208" i="1"/>
  <c r="AQ208" i="1"/>
  <c r="AP208" i="1"/>
  <c r="AO208" i="1"/>
  <c r="AH208" i="1"/>
  <c r="AF208" i="1"/>
  <c r="F204" i="3"/>
  <c r="AE207" i="1"/>
  <c r="BD207" i="1"/>
  <c r="BF207" i="1"/>
  <c r="AI207" i="1"/>
  <c r="BG207" i="1"/>
  <c r="AM207" i="1"/>
  <c r="BO207" i="1"/>
  <c r="BI207" i="1"/>
  <c r="BK207" i="1"/>
  <c r="AY207" i="1"/>
  <c r="BP207" i="1"/>
  <c r="BM207" i="1"/>
  <c r="BT207" i="1"/>
  <c r="BV207" i="1"/>
  <c r="AZ207" i="1"/>
  <c r="AX207" i="1"/>
  <c r="AW207" i="1"/>
  <c r="AV207" i="1"/>
  <c r="AU207" i="1"/>
  <c r="AT207" i="1"/>
  <c r="AS207" i="1"/>
  <c r="AR207" i="1"/>
  <c r="AQ207" i="1"/>
  <c r="AP207" i="1"/>
  <c r="AO207" i="1"/>
  <c r="AH207" i="1"/>
  <c r="AG207" i="1"/>
  <c r="AF207" i="1"/>
  <c r="F203" i="3"/>
  <c r="AE206" i="1"/>
  <c r="BD206" i="1"/>
  <c r="BF206" i="1"/>
  <c r="AI206" i="1"/>
  <c r="BG206" i="1"/>
  <c r="AM206" i="1"/>
  <c r="BO206" i="1"/>
  <c r="BI206" i="1"/>
  <c r="BK206" i="1"/>
  <c r="AX206" i="1"/>
  <c r="BL206" i="1"/>
  <c r="AY206" i="1"/>
  <c r="BP206" i="1"/>
  <c r="BM206" i="1"/>
  <c r="AQ206" i="1"/>
  <c r="BN206" i="1"/>
  <c r="BT206" i="1"/>
  <c r="BV206" i="1"/>
  <c r="AZ206" i="1"/>
  <c r="AW206" i="1"/>
  <c r="AV206" i="1"/>
  <c r="AU206" i="1"/>
  <c r="AT206" i="1"/>
  <c r="AS206" i="1"/>
  <c r="AR206" i="1"/>
  <c r="AP206" i="1"/>
  <c r="AO206" i="1"/>
  <c r="AH206" i="1"/>
  <c r="AG206" i="1"/>
  <c r="F202" i="3"/>
  <c r="AG205" i="1"/>
  <c r="BD205" i="1"/>
  <c r="BF205" i="1"/>
  <c r="AI205" i="1"/>
  <c r="BG205" i="1"/>
  <c r="AM205" i="1"/>
  <c r="BO205" i="1"/>
  <c r="BI205" i="1"/>
  <c r="BK205" i="1"/>
  <c r="AX205" i="1"/>
  <c r="BL205" i="1"/>
  <c r="AY205" i="1"/>
  <c r="BP205" i="1"/>
  <c r="BM205" i="1"/>
  <c r="AQ205" i="1"/>
  <c r="BN205" i="1"/>
  <c r="BT205" i="1"/>
  <c r="BV205" i="1"/>
  <c r="AZ205" i="1"/>
  <c r="AW205" i="1"/>
  <c r="AV205" i="1"/>
  <c r="AU205" i="1"/>
  <c r="AT205" i="1"/>
  <c r="AS205" i="1"/>
  <c r="AR205" i="1"/>
  <c r="AP205" i="1"/>
  <c r="AO205" i="1"/>
  <c r="AF205" i="1"/>
  <c r="F201" i="3"/>
  <c r="AG204" i="1"/>
  <c r="BD204" i="1"/>
  <c r="BF204" i="1"/>
  <c r="AI204" i="1"/>
  <c r="BG204" i="1"/>
  <c r="AM204" i="1"/>
  <c r="BO204" i="1"/>
  <c r="BI204" i="1"/>
  <c r="BK204" i="1"/>
  <c r="AY204" i="1"/>
  <c r="BP204" i="1"/>
  <c r="BM204" i="1"/>
  <c r="AQ204" i="1"/>
  <c r="BN204" i="1"/>
  <c r="BT204" i="1"/>
  <c r="BV204" i="1"/>
  <c r="AZ204" i="1"/>
  <c r="AX204" i="1"/>
  <c r="AW204" i="1"/>
  <c r="AV204" i="1"/>
  <c r="AU204" i="1"/>
  <c r="AT204" i="1"/>
  <c r="AS204" i="1"/>
  <c r="AR204" i="1"/>
  <c r="AP204" i="1"/>
  <c r="AO204" i="1"/>
  <c r="AF204" i="1"/>
  <c r="F200" i="3"/>
  <c r="AG203" i="1"/>
  <c r="BD203" i="1"/>
  <c r="BF203" i="1"/>
  <c r="AI203" i="1"/>
  <c r="BG203" i="1"/>
  <c r="AM203" i="1"/>
  <c r="BO203" i="1"/>
  <c r="BI203" i="1"/>
  <c r="BK203" i="1"/>
  <c r="AY203" i="1"/>
  <c r="BP203" i="1"/>
  <c r="BM203" i="1"/>
  <c r="AQ203" i="1"/>
  <c r="BN203" i="1"/>
  <c r="BT203" i="1"/>
  <c r="BV203" i="1"/>
  <c r="AZ203" i="1"/>
  <c r="AX203" i="1"/>
  <c r="AW203" i="1"/>
  <c r="AV203" i="1"/>
  <c r="AU203" i="1"/>
  <c r="AT203" i="1"/>
  <c r="AS203" i="1"/>
  <c r="AR203" i="1"/>
  <c r="AP203" i="1"/>
  <c r="AO203" i="1"/>
  <c r="AF203" i="1"/>
  <c r="F199" i="3"/>
  <c r="AE202" i="1"/>
  <c r="BD202" i="1"/>
  <c r="BF202" i="1"/>
  <c r="AI202" i="1"/>
  <c r="BG202" i="1"/>
  <c r="AM202" i="1"/>
  <c r="BO202" i="1"/>
  <c r="BI202" i="1"/>
  <c r="BK202" i="1"/>
  <c r="AY202" i="1"/>
  <c r="BP202" i="1"/>
  <c r="BM202" i="1"/>
  <c r="AQ202" i="1"/>
  <c r="BN202" i="1"/>
  <c r="BT202" i="1"/>
  <c r="BV202" i="1"/>
  <c r="AZ202" i="1"/>
  <c r="AX202" i="1"/>
  <c r="AW202" i="1"/>
  <c r="AV202" i="1"/>
  <c r="AU202" i="1"/>
  <c r="AT202" i="1"/>
  <c r="AS202" i="1"/>
  <c r="AR202" i="1"/>
  <c r="AP202" i="1"/>
  <c r="AO202" i="1"/>
  <c r="AH202" i="1"/>
  <c r="AG202" i="1"/>
  <c r="AF202" i="1"/>
  <c r="F198" i="3"/>
  <c r="AE201" i="1"/>
  <c r="BD201" i="1"/>
  <c r="BF201" i="1"/>
  <c r="AI201" i="1"/>
  <c r="BG201" i="1"/>
  <c r="AM201" i="1"/>
  <c r="BO201" i="1"/>
  <c r="BI201" i="1"/>
  <c r="BK201" i="1"/>
  <c r="AY201" i="1"/>
  <c r="BP201" i="1"/>
  <c r="BM201" i="1"/>
  <c r="AQ201" i="1"/>
  <c r="BN201" i="1"/>
  <c r="BT201" i="1"/>
  <c r="BV201" i="1"/>
  <c r="AZ201" i="1"/>
  <c r="AX201" i="1"/>
  <c r="AW201" i="1"/>
  <c r="AV201" i="1"/>
  <c r="AU201" i="1"/>
  <c r="AT201" i="1"/>
  <c r="AS201" i="1"/>
  <c r="AR201" i="1"/>
  <c r="AP201" i="1"/>
  <c r="AO201" i="1"/>
  <c r="AH201" i="1"/>
  <c r="AG201" i="1"/>
  <c r="F197" i="3"/>
  <c r="AG200" i="1"/>
  <c r="BD200" i="1"/>
  <c r="BF200" i="1"/>
  <c r="AI200" i="1"/>
  <c r="BG200" i="1"/>
  <c r="AM200" i="1"/>
  <c r="BO200" i="1"/>
  <c r="BI200" i="1"/>
  <c r="BK200" i="1"/>
  <c r="AX200" i="1"/>
  <c r="BL200" i="1"/>
  <c r="AY200" i="1"/>
  <c r="BP200" i="1"/>
  <c r="BM200" i="1"/>
  <c r="AQ200" i="1"/>
  <c r="BN200" i="1"/>
  <c r="BT200" i="1"/>
  <c r="BV200" i="1"/>
  <c r="AZ200" i="1"/>
  <c r="AW200" i="1"/>
  <c r="AV200" i="1"/>
  <c r="AU200" i="1"/>
  <c r="AT200" i="1"/>
  <c r="AS200" i="1"/>
  <c r="AR200" i="1"/>
  <c r="AO200" i="1"/>
  <c r="AH200" i="1"/>
  <c r="AF200" i="1"/>
  <c r="F196" i="3"/>
  <c r="AG199" i="1"/>
  <c r="BD199" i="1"/>
  <c r="BF199" i="1"/>
  <c r="AI199" i="1"/>
  <c r="BG199" i="1"/>
  <c r="AM199" i="1"/>
  <c r="BO199" i="1"/>
  <c r="BI199" i="1"/>
  <c r="BK199" i="1"/>
  <c r="AX199" i="1"/>
  <c r="BL199" i="1"/>
  <c r="AY199" i="1"/>
  <c r="BP199" i="1"/>
  <c r="BM199" i="1"/>
  <c r="AQ199" i="1"/>
  <c r="BN199" i="1"/>
  <c r="BT199" i="1"/>
  <c r="BV199" i="1"/>
  <c r="AZ199" i="1"/>
  <c r="AW199" i="1"/>
  <c r="AV199" i="1"/>
  <c r="AU199" i="1"/>
  <c r="AT199" i="1"/>
  <c r="AS199" i="1"/>
  <c r="AR199" i="1"/>
  <c r="AO199" i="1"/>
  <c r="AH199" i="1"/>
  <c r="F195" i="3"/>
  <c r="AE198" i="1"/>
  <c r="BD198" i="1"/>
  <c r="BF198" i="1"/>
  <c r="AI198" i="1"/>
  <c r="BG198" i="1"/>
  <c r="AM198" i="1"/>
  <c r="BO198" i="1"/>
  <c r="BI198" i="1"/>
  <c r="BK198" i="1"/>
  <c r="AX198" i="1"/>
  <c r="BL198" i="1"/>
  <c r="AY198" i="1"/>
  <c r="BP198" i="1"/>
  <c r="BM198" i="1"/>
  <c r="AQ198" i="1"/>
  <c r="BN198" i="1"/>
  <c r="BT198" i="1"/>
  <c r="BV198" i="1"/>
  <c r="AZ198" i="1"/>
  <c r="AW198" i="1"/>
  <c r="AV198" i="1"/>
  <c r="AU198" i="1"/>
  <c r="AT198" i="1"/>
  <c r="AS198" i="1"/>
  <c r="AR198" i="1"/>
  <c r="AO198" i="1"/>
  <c r="AH198" i="1"/>
  <c r="AG198" i="1"/>
  <c r="F194" i="3"/>
  <c r="AG197" i="1"/>
  <c r="BD197" i="1"/>
  <c r="BF197" i="1"/>
  <c r="AI197" i="1"/>
  <c r="BG197" i="1"/>
  <c r="AM197" i="1"/>
  <c r="BO197" i="1"/>
  <c r="BI197" i="1"/>
  <c r="BK197" i="1"/>
  <c r="AX197" i="1"/>
  <c r="BL197" i="1"/>
  <c r="AY197" i="1"/>
  <c r="BP197" i="1"/>
  <c r="BM197" i="1"/>
  <c r="AQ197" i="1"/>
  <c r="BN197" i="1"/>
  <c r="BT197" i="1"/>
  <c r="BV197" i="1"/>
  <c r="AZ197" i="1"/>
  <c r="AW197" i="1"/>
  <c r="AV197" i="1"/>
  <c r="AU197" i="1"/>
  <c r="AT197" i="1"/>
  <c r="AS197" i="1"/>
  <c r="AR197" i="1"/>
  <c r="AO197" i="1"/>
  <c r="AH197" i="1"/>
  <c r="AF197" i="1"/>
  <c r="F193" i="3"/>
  <c r="AE196" i="1"/>
  <c r="BD196" i="1"/>
  <c r="BF196" i="1"/>
  <c r="AI196" i="1"/>
  <c r="BG196" i="1"/>
  <c r="AM196" i="1"/>
  <c r="BO196" i="1"/>
  <c r="BI196" i="1"/>
  <c r="BK196" i="1"/>
  <c r="AY196" i="1"/>
  <c r="BP196" i="1"/>
  <c r="BM196" i="1"/>
  <c r="AQ196" i="1"/>
  <c r="BN196" i="1"/>
  <c r="BT196" i="1"/>
  <c r="BV196" i="1"/>
  <c r="AZ196" i="1"/>
  <c r="AX196" i="1"/>
  <c r="AW196" i="1"/>
  <c r="AV196" i="1"/>
  <c r="AU196" i="1"/>
  <c r="AT196" i="1"/>
  <c r="AS196" i="1"/>
  <c r="AR196" i="1"/>
  <c r="AO196" i="1"/>
  <c r="AH196" i="1"/>
  <c r="AG196" i="1"/>
  <c r="AF196" i="1"/>
  <c r="F192" i="3"/>
  <c r="AE195" i="1"/>
  <c r="BD195" i="1"/>
  <c r="BF195" i="1"/>
  <c r="AI195" i="1"/>
  <c r="BG195" i="1"/>
  <c r="AM195" i="1"/>
  <c r="BO195" i="1"/>
  <c r="BI195" i="1"/>
  <c r="BK195" i="1"/>
  <c r="AX195" i="1"/>
  <c r="BL195" i="1"/>
  <c r="AY195" i="1"/>
  <c r="BP195" i="1"/>
  <c r="BM195" i="1"/>
  <c r="AQ195" i="1"/>
  <c r="BN195" i="1"/>
  <c r="BT195" i="1"/>
  <c r="BV195" i="1"/>
  <c r="AZ195" i="1"/>
  <c r="AW195" i="1"/>
  <c r="AV195" i="1"/>
  <c r="AU195" i="1"/>
  <c r="AT195" i="1"/>
  <c r="AS195" i="1"/>
  <c r="AR195" i="1"/>
  <c r="AO195" i="1"/>
  <c r="AG195" i="1"/>
  <c r="AF195" i="1"/>
  <c r="F191" i="3"/>
  <c r="AE194" i="1"/>
  <c r="BD194" i="1"/>
  <c r="BF194" i="1"/>
  <c r="AI194" i="1"/>
  <c r="BG194" i="1"/>
  <c r="AM194" i="1"/>
  <c r="BO194" i="1"/>
  <c r="BI194" i="1"/>
  <c r="BK194" i="1"/>
  <c r="AX194" i="1"/>
  <c r="BL194" i="1"/>
  <c r="AY194" i="1"/>
  <c r="BP194" i="1"/>
  <c r="BM194" i="1"/>
  <c r="AQ194" i="1"/>
  <c r="BN194" i="1"/>
  <c r="BT194" i="1"/>
  <c r="BV194" i="1"/>
  <c r="AZ194" i="1"/>
  <c r="AW194" i="1"/>
  <c r="AV194" i="1"/>
  <c r="AU194" i="1"/>
  <c r="AT194" i="1"/>
  <c r="AS194" i="1"/>
  <c r="AR194" i="1"/>
  <c r="AO194" i="1"/>
  <c r="AH194" i="1"/>
  <c r="AG194" i="1"/>
  <c r="AF194" i="1"/>
  <c r="F190" i="3"/>
  <c r="AE193" i="1"/>
  <c r="BD193" i="1"/>
  <c r="BF193" i="1"/>
  <c r="AI193" i="1"/>
  <c r="BG193" i="1"/>
  <c r="AM193" i="1"/>
  <c r="BO193" i="1"/>
  <c r="BI193" i="1"/>
  <c r="BK193" i="1"/>
  <c r="AY193" i="1"/>
  <c r="BP193" i="1"/>
  <c r="BM193" i="1"/>
  <c r="AQ193" i="1"/>
  <c r="BN193" i="1"/>
  <c r="BT193" i="1"/>
  <c r="BV193" i="1"/>
  <c r="AZ193" i="1"/>
  <c r="AX193" i="1"/>
  <c r="AW193" i="1"/>
  <c r="AV193" i="1"/>
  <c r="AU193" i="1"/>
  <c r="AT193" i="1"/>
  <c r="AS193" i="1"/>
  <c r="AR193" i="1"/>
  <c r="AO193" i="1"/>
  <c r="AH193" i="1"/>
  <c r="AG193" i="1"/>
  <c r="AF193" i="1"/>
  <c r="F189" i="3"/>
  <c r="AE192" i="1"/>
  <c r="BD192" i="1"/>
  <c r="BF192" i="1"/>
  <c r="AI192" i="1"/>
  <c r="BG192" i="1"/>
  <c r="AM192" i="1"/>
  <c r="BO192" i="1"/>
  <c r="BI192" i="1"/>
  <c r="BK192" i="1"/>
  <c r="AX192" i="1"/>
  <c r="BL192" i="1"/>
  <c r="AY192" i="1"/>
  <c r="BP192" i="1"/>
  <c r="BM192" i="1"/>
  <c r="AQ192" i="1"/>
  <c r="BN192" i="1"/>
  <c r="BT192" i="1"/>
  <c r="BV192" i="1"/>
  <c r="AZ192" i="1"/>
  <c r="AW192" i="1"/>
  <c r="AV192" i="1"/>
  <c r="AU192" i="1"/>
  <c r="AT192" i="1"/>
  <c r="AS192" i="1"/>
  <c r="AR192" i="1"/>
  <c r="AO192" i="1"/>
  <c r="AH192" i="1"/>
  <c r="AG192" i="1"/>
  <c r="AF192" i="1"/>
  <c r="F188" i="3"/>
  <c r="AE191" i="1"/>
  <c r="BD191" i="1"/>
  <c r="BF191" i="1"/>
  <c r="AI191" i="1"/>
  <c r="BG191" i="1"/>
  <c r="AM191" i="1"/>
  <c r="BO191" i="1"/>
  <c r="BI191" i="1"/>
  <c r="BK191" i="1"/>
  <c r="AX191" i="1"/>
  <c r="BL191" i="1"/>
  <c r="AY191" i="1"/>
  <c r="BP191" i="1"/>
  <c r="BM191" i="1"/>
  <c r="AQ191" i="1"/>
  <c r="BN191" i="1"/>
  <c r="BT191" i="1"/>
  <c r="BV191" i="1"/>
  <c r="AZ191" i="1"/>
  <c r="AW191" i="1"/>
  <c r="AV191" i="1"/>
  <c r="AU191" i="1"/>
  <c r="AT191" i="1"/>
  <c r="AS191" i="1"/>
  <c r="AR191" i="1"/>
  <c r="AO191" i="1"/>
  <c r="AH191" i="1"/>
  <c r="AG191" i="1"/>
  <c r="AF191" i="1"/>
  <c r="F187" i="3"/>
  <c r="AE190" i="1"/>
  <c r="BD190" i="1"/>
  <c r="BF190" i="1"/>
  <c r="AI190" i="1"/>
  <c r="BG190" i="1"/>
  <c r="AM190" i="1"/>
  <c r="BO190" i="1"/>
  <c r="BI190" i="1"/>
  <c r="BK190" i="1"/>
  <c r="AY190" i="1"/>
  <c r="BP190" i="1"/>
  <c r="BM190" i="1"/>
  <c r="AQ190" i="1"/>
  <c r="BN190" i="1"/>
  <c r="BT190" i="1"/>
  <c r="BV190" i="1"/>
  <c r="AZ190" i="1"/>
  <c r="AX190" i="1"/>
  <c r="AW190" i="1"/>
  <c r="AV190" i="1"/>
  <c r="AU190" i="1"/>
  <c r="AT190" i="1"/>
  <c r="AS190" i="1"/>
  <c r="AR190" i="1"/>
  <c r="AO190" i="1"/>
  <c r="AH190" i="1"/>
  <c r="AG190" i="1"/>
  <c r="AF190" i="1"/>
  <c r="F186" i="3"/>
  <c r="AG189" i="1"/>
  <c r="BD189" i="1"/>
  <c r="BF189" i="1"/>
  <c r="AI189" i="1"/>
  <c r="BG189" i="1"/>
  <c r="AM189" i="1"/>
  <c r="BO189" i="1"/>
  <c r="BI189" i="1"/>
  <c r="BK189" i="1"/>
  <c r="AY189" i="1"/>
  <c r="BP189" i="1"/>
  <c r="BM189" i="1"/>
  <c r="AQ189" i="1"/>
  <c r="BN189" i="1"/>
  <c r="BT189" i="1"/>
  <c r="BV189" i="1"/>
  <c r="AZ189" i="1"/>
  <c r="AX189" i="1"/>
  <c r="AW189" i="1"/>
  <c r="AV189" i="1"/>
  <c r="AU189" i="1"/>
  <c r="AT189" i="1"/>
  <c r="AS189" i="1"/>
  <c r="AR189" i="1"/>
  <c r="AO189" i="1"/>
  <c r="AH189" i="1"/>
  <c r="AF189" i="1"/>
  <c r="F185" i="3"/>
  <c r="AE188" i="1"/>
  <c r="BD188" i="1"/>
  <c r="BF188" i="1"/>
  <c r="AI188" i="1"/>
  <c r="BG188" i="1"/>
  <c r="AM188" i="1"/>
  <c r="BO188" i="1"/>
  <c r="BI188" i="1"/>
  <c r="BK188" i="1"/>
  <c r="BM188" i="1"/>
  <c r="AQ188" i="1"/>
  <c r="BN188" i="1"/>
  <c r="BT188" i="1"/>
  <c r="BV188" i="1"/>
  <c r="AZ188" i="1"/>
  <c r="AY188" i="1"/>
  <c r="AX188" i="1"/>
  <c r="AW188" i="1"/>
  <c r="AV188" i="1"/>
  <c r="AU188" i="1"/>
  <c r="AT188" i="1"/>
  <c r="AS188" i="1"/>
  <c r="AR188" i="1"/>
  <c r="AO188" i="1"/>
  <c r="AG188" i="1"/>
  <c r="F184" i="3"/>
  <c r="AE187" i="1"/>
  <c r="BD187" i="1"/>
  <c r="BF187" i="1"/>
  <c r="AI187" i="1"/>
  <c r="BG187" i="1"/>
  <c r="AM187" i="1"/>
  <c r="BO187" i="1"/>
  <c r="BI187" i="1"/>
  <c r="BK187" i="1"/>
  <c r="AY187" i="1"/>
  <c r="BP187" i="1"/>
  <c r="BM187" i="1"/>
  <c r="AQ187" i="1"/>
  <c r="BN187" i="1"/>
  <c r="BT187" i="1"/>
  <c r="BV187" i="1"/>
  <c r="AZ187" i="1"/>
  <c r="AX187" i="1"/>
  <c r="AW187" i="1"/>
  <c r="AV187" i="1"/>
  <c r="AU187" i="1"/>
  <c r="AT187" i="1"/>
  <c r="AS187" i="1"/>
  <c r="AR187" i="1"/>
  <c r="AO187" i="1"/>
  <c r="AG187" i="1"/>
  <c r="F183" i="3"/>
  <c r="AE186" i="1"/>
  <c r="BD186" i="1"/>
  <c r="BF186" i="1"/>
  <c r="AI186" i="1"/>
  <c r="BG186" i="1"/>
  <c r="AZ186" i="1"/>
  <c r="BH186" i="1"/>
  <c r="AM186" i="1"/>
  <c r="BO186" i="1"/>
  <c r="BI186" i="1"/>
  <c r="BK186" i="1"/>
  <c r="AY186" i="1"/>
  <c r="BP186" i="1"/>
  <c r="BM186" i="1"/>
  <c r="AQ186" i="1"/>
  <c r="BN186" i="1"/>
  <c r="BT186" i="1"/>
  <c r="BV186" i="1"/>
  <c r="AX186" i="1"/>
  <c r="AW186" i="1"/>
  <c r="AV186" i="1"/>
  <c r="AU186" i="1"/>
  <c r="AT186" i="1"/>
  <c r="AS186" i="1"/>
  <c r="AR186" i="1"/>
  <c r="AO186" i="1"/>
  <c r="AH186" i="1"/>
  <c r="AG186" i="1"/>
  <c r="F182" i="3"/>
  <c r="AE185" i="1"/>
  <c r="BD185" i="1"/>
  <c r="BF185" i="1"/>
  <c r="AI185" i="1"/>
  <c r="BG185" i="1"/>
  <c r="AZ185" i="1"/>
  <c r="BH185" i="1"/>
  <c r="AM185" i="1"/>
  <c r="BO185" i="1"/>
  <c r="BI185" i="1"/>
  <c r="BK185" i="1"/>
  <c r="AY185" i="1"/>
  <c r="BP185" i="1"/>
  <c r="BM185" i="1"/>
  <c r="AQ185" i="1"/>
  <c r="BN185" i="1"/>
  <c r="BT185" i="1"/>
  <c r="BV185" i="1"/>
  <c r="AX185" i="1"/>
  <c r="AW185" i="1"/>
  <c r="AV185" i="1"/>
  <c r="AU185" i="1"/>
  <c r="AT185" i="1"/>
  <c r="AS185" i="1"/>
  <c r="AR185" i="1"/>
  <c r="AO185" i="1"/>
  <c r="AH185" i="1"/>
  <c r="AG185" i="1"/>
  <c r="AF185" i="1"/>
  <c r="F181" i="3"/>
  <c r="AE184" i="1"/>
  <c r="BD184" i="1"/>
  <c r="BF184" i="1"/>
  <c r="AI184" i="1"/>
  <c r="BG184" i="1"/>
  <c r="AZ184" i="1"/>
  <c r="BH184" i="1"/>
  <c r="AM184" i="1"/>
  <c r="BO184" i="1"/>
  <c r="BI184" i="1"/>
  <c r="BK184" i="1"/>
  <c r="BM184" i="1"/>
  <c r="AQ184" i="1"/>
  <c r="BN184" i="1"/>
  <c r="BT184" i="1"/>
  <c r="BV184" i="1"/>
  <c r="AY184" i="1"/>
  <c r="AX184" i="1"/>
  <c r="AW184" i="1"/>
  <c r="AV184" i="1"/>
  <c r="AU184" i="1"/>
  <c r="AT184" i="1"/>
  <c r="AS184" i="1"/>
  <c r="AR184" i="1"/>
  <c r="AO184" i="1"/>
  <c r="AH184" i="1"/>
  <c r="AG184" i="1"/>
  <c r="F180" i="3"/>
  <c r="AE183" i="1"/>
  <c r="BD183" i="1"/>
  <c r="BF183" i="1"/>
  <c r="AI183" i="1"/>
  <c r="BG183" i="1"/>
  <c r="AZ183" i="1"/>
  <c r="BH183" i="1"/>
  <c r="AM183" i="1"/>
  <c r="BO183" i="1"/>
  <c r="BI183" i="1"/>
  <c r="BK183" i="1"/>
  <c r="AY183" i="1"/>
  <c r="BP183" i="1"/>
  <c r="BM183" i="1"/>
  <c r="AQ183" i="1"/>
  <c r="BN183" i="1"/>
  <c r="BT183" i="1"/>
  <c r="BV183" i="1"/>
  <c r="AX183" i="1"/>
  <c r="AW183" i="1"/>
  <c r="AV183" i="1"/>
  <c r="AU183" i="1"/>
  <c r="AT183" i="1"/>
  <c r="AS183" i="1"/>
  <c r="AR183" i="1"/>
  <c r="AO183" i="1"/>
  <c r="AH183" i="1"/>
  <c r="AG183" i="1"/>
  <c r="F179" i="3"/>
  <c r="AE182" i="1"/>
  <c r="BD182" i="1"/>
  <c r="BF182" i="1"/>
  <c r="AI182" i="1"/>
  <c r="BG182" i="1"/>
  <c r="AZ182" i="1"/>
  <c r="BH182" i="1"/>
  <c r="AM182" i="1"/>
  <c r="BO182" i="1"/>
  <c r="BI182" i="1"/>
  <c r="BK182" i="1"/>
  <c r="AX182" i="1"/>
  <c r="BL182" i="1"/>
  <c r="AY182" i="1"/>
  <c r="BP182" i="1"/>
  <c r="BM182" i="1"/>
  <c r="AQ182" i="1"/>
  <c r="BN182" i="1"/>
  <c r="BT182" i="1"/>
  <c r="BV182" i="1"/>
  <c r="AW182" i="1"/>
  <c r="AV182" i="1"/>
  <c r="AU182" i="1"/>
  <c r="AT182" i="1"/>
  <c r="AS182" i="1"/>
  <c r="AR182" i="1"/>
  <c r="AO182" i="1"/>
  <c r="AH182" i="1"/>
  <c r="AG182" i="1"/>
  <c r="AF182" i="1"/>
  <c r="F178" i="3"/>
  <c r="AE181" i="1"/>
  <c r="BD181" i="1"/>
  <c r="BF181" i="1"/>
  <c r="AI181" i="1"/>
  <c r="BG181" i="1"/>
  <c r="AZ181" i="1"/>
  <c r="BH181" i="1"/>
  <c r="AM181" i="1"/>
  <c r="BO181" i="1"/>
  <c r="BI181" i="1"/>
  <c r="BK181" i="1"/>
  <c r="AX181" i="1"/>
  <c r="BL181" i="1"/>
  <c r="AY181" i="1"/>
  <c r="BP181" i="1"/>
  <c r="BM181" i="1"/>
  <c r="AQ181" i="1"/>
  <c r="BN181" i="1"/>
  <c r="BT181" i="1"/>
  <c r="BV181" i="1"/>
  <c r="AW181" i="1"/>
  <c r="AV181" i="1"/>
  <c r="AU181" i="1"/>
  <c r="AT181" i="1"/>
  <c r="AS181" i="1"/>
  <c r="AR181" i="1"/>
  <c r="AO181" i="1"/>
  <c r="AH181" i="1"/>
  <c r="AG181" i="1"/>
  <c r="AF181" i="1"/>
  <c r="F177" i="3"/>
  <c r="AE180" i="1"/>
  <c r="BD180" i="1"/>
  <c r="BF180" i="1"/>
  <c r="AI180" i="1"/>
  <c r="BG180" i="1"/>
  <c r="AZ180" i="1"/>
  <c r="BH180" i="1"/>
  <c r="AM180" i="1"/>
  <c r="BO180" i="1"/>
  <c r="BI180" i="1"/>
  <c r="BK180" i="1"/>
  <c r="AX180" i="1"/>
  <c r="BL180" i="1"/>
  <c r="AY180" i="1"/>
  <c r="BP180" i="1"/>
  <c r="BM180" i="1"/>
  <c r="AQ180" i="1"/>
  <c r="BN180" i="1"/>
  <c r="BT180" i="1"/>
  <c r="BV180" i="1"/>
  <c r="AW180" i="1"/>
  <c r="AV180" i="1"/>
  <c r="AU180" i="1"/>
  <c r="AT180" i="1"/>
  <c r="AS180" i="1"/>
  <c r="AR180" i="1"/>
  <c r="AO180" i="1"/>
  <c r="AH180" i="1"/>
  <c r="AG180" i="1"/>
  <c r="AF180" i="1"/>
  <c r="BF179" i="1"/>
  <c r="F176" i="3"/>
  <c r="AI179" i="1"/>
  <c r="BG179" i="1"/>
  <c r="AZ179" i="1"/>
  <c r="BH179" i="1"/>
  <c r="AM179" i="1"/>
  <c r="BO179" i="1"/>
  <c r="BI179" i="1"/>
  <c r="BK179" i="1"/>
  <c r="AY179" i="1"/>
  <c r="BP179" i="1"/>
  <c r="BM179" i="1"/>
  <c r="AQ179" i="1"/>
  <c r="BN179" i="1"/>
  <c r="BT179" i="1"/>
  <c r="BV179" i="1"/>
  <c r="AX179" i="1"/>
  <c r="AW179" i="1"/>
  <c r="AV179" i="1"/>
  <c r="AU179" i="1"/>
  <c r="AT179" i="1"/>
  <c r="AS179" i="1"/>
  <c r="AR179" i="1"/>
  <c r="AO179" i="1"/>
  <c r="AH179" i="1"/>
  <c r="AF179" i="1"/>
  <c r="F175" i="3"/>
  <c r="AE178" i="1"/>
  <c r="BD178" i="1"/>
  <c r="BF178" i="1"/>
  <c r="AI178" i="1"/>
  <c r="BG178" i="1"/>
  <c r="AZ178" i="1"/>
  <c r="BH178" i="1"/>
  <c r="AM178" i="1"/>
  <c r="BO178" i="1"/>
  <c r="BI178" i="1"/>
  <c r="BK178" i="1"/>
  <c r="AY178" i="1"/>
  <c r="BP178" i="1"/>
  <c r="BM178" i="1"/>
  <c r="AQ178" i="1"/>
  <c r="BN178" i="1"/>
  <c r="BT178" i="1"/>
  <c r="BV178" i="1"/>
  <c r="AX178" i="1"/>
  <c r="AW178" i="1"/>
  <c r="AV178" i="1"/>
  <c r="AU178" i="1"/>
  <c r="AT178" i="1"/>
  <c r="AS178" i="1"/>
  <c r="AR178" i="1"/>
  <c r="AO178" i="1"/>
  <c r="AH178" i="1"/>
  <c r="AG178" i="1"/>
  <c r="AF178" i="1"/>
  <c r="F174" i="3"/>
  <c r="AE177" i="1"/>
  <c r="BD177" i="1"/>
  <c r="BF177" i="1"/>
  <c r="AI177" i="1"/>
  <c r="BG177" i="1"/>
  <c r="AM177" i="1"/>
  <c r="BO177" i="1"/>
  <c r="BI177" i="1"/>
  <c r="BK177" i="1"/>
  <c r="AX177" i="1"/>
  <c r="BL177" i="1"/>
  <c r="AY177" i="1"/>
  <c r="BP177" i="1"/>
  <c r="BM177" i="1"/>
  <c r="AQ177" i="1"/>
  <c r="BN177" i="1"/>
  <c r="BT177" i="1"/>
  <c r="BV177" i="1"/>
  <c r="AZ177" i="1"/>
  <c r="AW177" i="1"/>
  <c r="AV177" i="1"/>
  <c r="AU177" i="1"/>
  <c r="AT177" i="1"/>
  <c r="AS177" i="1"/>
  <c r="AR177" i="1"/>
  <c r="AO177" i="1"/>
  <c r="AG177" i="1"/>
  <c r="AF177" i="1"/>
  <c r="F173" i="3"/>
  <c r="AE176" i="1"/>
  <c r="BD176" i="1"/>
  <c r="BF176" i="1"/>
  <c r="AI176" i="1"/>
  <c r="BG176" i="1"/>
  <c r="AM176" i="1"/>
  <c r="BO176" i="1"/>
  <c r="BI176" i="1"/>
  <c r="BK176" i="1"/>
  <c r="AX176" i="1"/>
  <c r="BL176" i="1"/>
  <c r="AY176" i="1"/>
  <c r="BP176" i="1"/>
  <c r="BM176" i="1"/>
  <c r="BT176" i="1"/>
  <c r="BV176" i="1"/>
  <c r="AZ176" i="1"/>
  <c r="AW176" i="1"/>
  <c r="AV176" i="1"/>
  <c r="AU176" i="1"/>
  <c r="AT176" i="1"/>
  <c r="AS176" i="1"/>
  <c r="AR176" i="1"/>
  <c r="AQ176" i="1"/>
  <c r="AO176" i="1"/>
  <c r="AG176" i="1"/>
  <c r="AF176" i="1"/>
  <c r="F172" i="3"/>
  <c r="AE175" i="1"/>
  <c r="BD175" i="1"/>
  <c r="BF175" i="1"/>
  <c r="AI175" i="1"/>
  <c r="BG175" i="1"/>
  <c r="AM175" i="1"/>
  <c r="BO175" i="1"/>
  <c r="BI175" i="1"/>
  <c r="BK175" i="1"/>
  <c r="AX175" i="1"/>
  <c r="BL175" i="1"/>
  <c r="AY175" i="1"/>
  <c r="BP175" i="1"/>
  <c r="BM175" i="1"/>
  <c r="AQ175" i="1"/>
  <c r="BN175" i="1"/>
  <c r="BT175" i="1"/>
  <c r="BV175" i="1"/>
  <c r="AZ175" i="1"/>
  <c r="AW175" i="1"/>
  <c r="AV175" i="1"/>
  <c r="AU175" i="1"/>
  <c r="AT175" i="1"/>
  <c r="AS175" i="1"/>
  <c r="AR175" i="1"/>
  <c r="AO175" i="1"/>
  <c r="AH175" i="1"/>
  <c r="AG175" i="1"/>
  <c r="AF175" i="1"/>
  <c r="F171" i="3"/>
  <c r="AE174" i="1"/>
  <c r="BD174" i="1"/>
  <c r="BF174" i="1"/>
  <c r="AI174" i="1"/>
  <c r="BG174" i="1"/>
  <c r="AM174" i="1"/>
  <c r="BO174" i="1"/>
  <c r="BI174" i="1"/>
  <c r="BK174" i="1"/>
  <c r="AX174" i="1"/>
  <c r="BL174" i="1"/>
  <c r="AY174" i="1"/>
  <c r="BP174" i="1"/>
  <c r="BM174" i="1"/>
  <c r="AQ174" i="1"/>
  <c r="BN174" i="1"/>
  <c r="BT174" i="1"/>
  <c r="BV174" i="1"/>
  <c r="AZ174" i="1"/>
  <c r="AW174" i="1"/>
  <c r="AV174" i="1"/>
  <c r="AU174" i="1"/>
  <c r="AT174" i="1"/>
  <c r="AS174" i="1"/>
  <c r="AR174" i="1"/>
  <c r="AO174" i="1"/>
  <c r="AH174" i="1"/>
  <c r="AG174" i="1"/>
  <c r="F170" i="3"/>
  <c r="AE173" i="1"/>
  <c r="BD173" i="1"/>
  <c r="BF173" i="1"/>
  <c r="AI173" i="1"/>
  <c r="BG173" i="1"/>
  <c r="AM173" i="1"/>
  <c r="BO173" i="1"/>
  <c r="BI173" i="1"/>
  <c r="BK173" i="1"/>
  <c r="F146" i="3"/>
  <c r="AA149" i="1"/>
  <c r="AX149" i="1"/>
  <c r="BL149" i="1"/>
  <c r="BL173" i="1"/>
  <c r="AY173" i="1"/>
  <c r="BP173" i="1"/>
  <c r="BM173" i="1"/>
  <c r="AQ173" i="1"/>
  <c r="BN173" i="1"/>
  <c r="BT173" i="1"/>
  <c r="BV173" i="1"/>
  <c r="AZ173" i="1"/>
  <c r="AX173" i="1"/>
  <c r="AW173" i="1"/>
  <c r="AV173" i="1"/>
  <c r="AU173" i="1"/>
  <c r="AT173" i="1"/>
  <c r="AS173" i="1"/>
  <c r="AR173" i="1"/>
  <c r="AO173" i="1"/>
  <c r="AG173" i="1"/>
  <c r="F169" i="3"/>
  <c r="AE172" i="1"/>
  <c r="BD172" i="1"/>
  <c r="BF172" i="1"/>
  <c r="AI172" i="1"/>
  <c r="BG172" i="1"/>
  <c r="AM172" i="1"/>
  <c r="BO172" i="1"/>
  <c r="BI172" i="1"/>
  <c r="BK172" i="1"/>
  <c r="BL172" i="1"/>
  <c r="AY172" i="1"/>
  <c r="BP172" i="1"/>
  <c r="BM172" i="1"/>
  <c r="AQ172" i="1"/>
  <c r="BN172" i="1"/>
  <c r="BT172" i="1"/>
  <c r="BV172" i="1"/>
  <c r="AZ172" i="1"/>
  <c r="AX172" i="1"/>
  <c r="AW172" i="1"/>
  <c r="AV172" i="1"/>
  <c r="AU172" i="1"/>
  <c r="AT172" i="1"/>
  <c r="AS172" i="1"/>
  <c r="AR172" i="1"/>
  <c r="AO172" i="1"/>
  <c r="AH172" i="1"/>
  <c r="AG172" i="1"/>
  <c r="AF172" i="1"/>
  <c r="F168" i="3"/>
  <c r="AE171" i="1"/>
  <c r="BD171" i="1"/>
  <c r="BF171" i="1"/>
  <c r="AI171" i="1"/>
  <c r="BG171" i="1"/>
  <c r="AM171" i="1"/>
  <c r="BO171" i="1"/>
  <c r="BI171" i="1"/>
  <c r="BK171" i="1"/>
  <c r="BL171" i="1"/>
  <c r="AY171" i="1"/>
  <c r="BP171" i="1"/>
  <c r="BM171" i="1"/>
  <c r="AQ171" i="1"/>
  <c r="BN171" i="1"/>
  <c r="BT171" i="1"/>
  <c r="BV171" i="1"/>
  <c r="AZ171" i="1"/>
  <c r="AX171" i="1"/>
  <c r="AW171" i="1"/>
  <c r="AV171" i="1"/>
  <c r="AU171" i="1"/>
  <c r="AT171" i="1"/>
  <c r="AS171" i="1"/>
  <c r="AR171" i="1"/>
  <c r="AO171" i="1"/>
  <c r="AH171" i="1"/>
  <c r="AG171" i="1"/>
  <c r="F167" i="3"/>
  <c r="AE170" i="1"/>
  <c r="BD170" i="1"/>
  <c r="BF170" i="1"/>
  <c r="AI170" i="1"/>
  <c r="BG170" i="1"/>
  <c r="AM170" i="1"/>
  <c r="BO170" i="1"/>
  <c r="BI170" i="1"/>
  <c r="BK170" i="1"/>
  <c r="BL170" i="1"/>
  <c r="AY170" i="1"/>
  <c r="BP170" i="1"/>
  <c r="BM170" i="1"/>
  <c r="AQ170" i="1"/>
  <c r="BN170" i="1"/>
  <c r="BT170" i="1"/>
  <c r="BV170" i="1"/>
  <c r="AZ170" i="1"/>
  <c r="AX170" i="1"/>
  <c r="AW170" i="1"/>
  <c r="AV170" i="1"/>
  <c r="AU170" i="1"/>
  <c r="AT170" i="1"/>
  <c r="AS170" i="1"/>
  <c r="AR170" i="1"/>
  <c r="AO170" i="1"/>
  <c r="AG170" i="1"/>
  <c r="AE169" i="1"/>
  <c r="BD169" i="1"/>
  <c r="BF169" i="1"/>
  <c r="AI169" i="1"/>
  <c r="BG169" i="1"/>
  <c r="AZ169" i="1"/>
  <c r="BH169" i="1"/>
  <c r="AM169" i="1"/>
  <c r="BO169" i="1"/>
  <c r="BI169" i="1"/>
  <c r="BK169" i="1"/>
  <c r="BL169" i="1"/>
  <c r="BM169" i="1"/>
  <c r="AQ169" i="1"/>
  <c r="BN169" i="1"/>
  <c r="BT169" i="1"/>
  <c r="BV169" i="1"/>
  <c r="AY169" i="1"/>
  <c r="AX169" i="1"/>
  <c r="AW169" i="1"/>
  <c r="AV169" i="1"/>
  <c r="AU169" i="1"/>
  <c r="AT169" i="1"/>
  <c r="AS169" i="1"/>
  <c r="AR169" i="1"/>
  <c r="AO169" i="1"/>
  <c r="AH169" i="1"/>
  <c r="F165" i="3"/>
  <c r="AE168" i="1"/>
  <c r="BD168" i="1"/>
  <c r="BF168" i="1"/>
  <c r="AI168" i="1"/>
  <c r="BG168" i="1"/>
  <c r="AZ168" i="1"/>
  <c r="BH168" i="1"/>
  <c r="AM168" i="1"/>
  <c r="BO168" i="1"/>
  <c r="BI168" i="1"/>
  <c r="BK168" i="1"/>
  <c r="BL168" i="1"/>
  <c r="AY168" i="1"/>
  <c r="BP168" i="1"/>
  <c r="BM168" i="1"/>
  <c r="AQ168" i="1"/>
  <c r="BN168" i="1"/>
  <c r="BT168" i="1"/>
  <c r="BV168" i="1"/>
  <c r="AX168" i="1"/>
  <c r="AW168" i="1"/>
  <c r="AV168" i="1"/>
  <c r="AU168" i="1"/>
  <c r="AT168" i="1"/>
  <c r="AS168" i="1"/>
  <c r="AR168" i="1"/>
  <c r="AO168" i="1"/>
  <c r="AH168" i="1"/>
  <c r="F164" i="3"/>
  <c r="AE167" i="1"/>
  <c r="BD167" i="1"/>
  <c r="BF167" i="1"/>
  <c r="BG167" i="1"/>
  <c r="AZ124" i="1"/>
  <c r="BH124" i="1"/>
  <c r="BH167" i="1"/>
  <c r="AM167" i="1"/>
  <c r="BO167" i="1"/>
  <c r="BI167" i="1"/>
  <c r="BK167" i="1"/>
  <c r="BL167" i="1"/>
  <c r="AY167" i="1"/>
  <c r="BP167" i="1"/>
  <c r="BM167" i="1"/>
  <c r="AQ167" i="1"/>
  <c r="BN167" i="1"/>
  <c r="BT167" i="1"/>
  <c r="BV167" i="1"/>
  <c r="AZ167" i="1"/>
  <c r="AX167" i="1"/>
  <c r="AW167" i="1"/>
  <c r="AV167" i="1"/>
  <c r="AU167" i="1"/>
  <c r="AT167" i="1"/>
  <c r="AS167" i="1"/>
  <c r="AR167" i="1"/>
  <c r="AO167" i="1"/>
  <c r="AI167" i="1"/>
  <c r="AG167" i="1"/>
  <c r="F163" i="3"/>
  <c r="AE166" i="1"/>
  <c r="BD166" i="1"/>
  <c r="BF166" i="1"/>
  <c r="AI166" i="1"/>
  <c r="BG166" i="1"/>
  <c r="BH166" i="1"/>
  <c r="AM166" i="1"/>
  <c r="BO166" i="1"/>
  <c r="BI166" i="1"/>
  <c r="BK166" i="1"/>
  <c r="BL166" i="1"/>
  <c r="AY166" i="1"/>
  <c r="BP166" i="1"/>
  <c r="BM166" i="1"/>
  <c r="AQ166" i="1"/>
  <c r="BN166" i="1"/>
  <c r="BT166" i="1"/>
  <c r="BV166" i="1"/>
  <c r="AZ166" i="1"/>
  <c r="AX166" i="1"/>
  <c r="AW166" i="1"/>
  <c r="AV166" i="1"/>
  <c r="AU166" i="1"/>
  <c r="AT166" i="1"/>
  <c r="AS166" i="1"/>
  <c r="AR166" i="1"/>
  <c r="AO166" i="1"/>
  <c r="F162" i="3"/>
  <c r="AE165" i="1"/>
  <c r="BD165" i="1"/>
  <c r="BF165" i="1"/>
  <c r="BG165" i="1"/>
  <c r="BH165" i="1"/>
  <c r="AM165" i="1"/>
  <c r="BO165" i="1"/>
  <c r="BI165" i="1"/>
  <c r="BK165" i="1"/>
  <c r="BL165" i="1"/>
  <c r="BM165" i="1"/>
  <c r="AQ165" i="1"/>
  <c r="BN165" i="1"/>
  <c r="BT165" i="1"/>
  <c r="BV165" i="1"/>
  <c r="AZ165" i="1"/>
  <c r="AY165" i="1"/>
  <c r="AX165" i="1"/>
  <c r="AW165" i="1"/>
  <c r="AV165" i="1"/>
  <c r="AU165" i="1"/>
  <c r="AT165" i="1"/>
  <c r="AS165" i="1"/>
  <c r="AR165" i="1"/>
  <c r="AO165" i="1"/>
  <c r="AI165" i="1"/>
  <c r="AH165" i="1"/>
  <c r="F161" i="3"/>
  <c r="AE164" i="1"/>
  <c r="BD164" i="1"/>
  <c r="BF164" i="1"/>
  <c r="BG164" i="1"/>
  <c r="BH164" i="1"/>
  <c r="AM164" i="1"/>
  <c r="BO164" i="1"/>
  <c r="BI164" i="1"/>
  <c r="BK164" i="1"/>
  <c r="BL164" i="1"/>
  <c r="BM164" i="1"/>
  <c r="AQ164" i="1"/>
  <c r="BN164" i="1"/>
  <c r="BT164" i="1"/>
  <c r="BV164" i="1"/>
  <c r="AZ164" i="1"/>
  <c r="AY164" i="1"/>
  <c r="AX164" i="1"/>
  <c r="AW164" i="1"/>
  <c r="AV164" i="1"/>
  <c r="AU164" i="1"/>
  <c r="AT164" i="1"/>
  <c r="AS164" i="1"/>
  <c r="AR164" i="1"/>
  <c r="AO164" i="1"/>
  <c r="AI164" i="1"/>
  <c r="F160" i="3"/>
  <c r="AE163" i="1"/>
  <c r="BD163" i="1"/>
  <c r="BF163" i="1"/>
  <c r="BG163" i="1"/>
  <c r="BH163" i="1"/>
  <c r="AM163" i="1"/>
  <c r="BO163" i="1"/>
  <c r="BI163" i="1"/>
  <c r="BK163" i="1"/>
  <c r="BL163" i="1"/>
  <c r="BM163" i="1"/>
  <c r="AQ163" i="1"/>
  <c r="BN163" i="1"/>
  <c r="BT163" i="1"/>
  <c r="BV163" i="1"/>
  <c r="AZ163" i="1"/>
  <c r="AY163" i="1"/>
  <c r="AX163" i="1"/>
  <c r="AW163" i="1"/>
  <c r="AV163" i="1"/>
  <c r="AU163" i="1"/>
  <c r="AT163" i="1"/>
  <c r="AS163" i="1"/>
  <c r="AR163" i="1"/>
  <c r="AO163" i="1"/>
  <c r="AI163" i="1"/>
  <c r="F159" i="3"/>
  <c r="AE162" i="1"/>
  <c r="BD162" i="1"/>
  <c r="BF162" i="1"/>
  <c r="BG162" i="1"/>
  <c r="BH162" i="1"/>
  <c r="AM162" i="1"/>
  <c r="BO162" i="1"/>
  <c r="BI162" i="1"/>
  <c r="BK162" i="1"/>
  <c r="BL162" i="1"/>
  <c r="BM162" i="1"/>
  <c r="AQ162" i="1"/>
  <c r="BN162" i="1"/>
  <c r="BT162" i="1"/>
  <c r="BV162" i="1"/>
  <c r="AZ162" i="1"/>
  <c r="AY162" i="1"/>
  <c r="AX162" i="1"/>
  <c r="AW162" i="1"/>
  <c r="AV162" i="1"/>
  <c r="AU162" i="1"/>
  <c r="AT162" i="1"/>
  <c r="AS162" i="1"/>
  <c r="AR162" i="1"/>
  <c r="AO162" i="1"/>
  <c r="AI162" i="1"/>
  <c r="F158" i="3"/>
  <c r="AE161" i="1"/>
  <c r="BD161" i="1"/>
  <c r="BF161" i="1"/>
  <c r="AI161" i="1"/>
  <c r="BG161" i="1"/>
  <c r="BH161" i="1"/>
  <c r="AM161" i="1"/>
  <c r="BO161" i="1"/>
  <c r="BI161" i="1"/>
  <c r="BK161" i="1"/>
  <c r="BL161" i="1"/>
  <c r="AY161" i="1"/>
  <c r="BP161" i="1"/>
  <c r="BM161" i="1"/>
  <c r="AQ161" i="1"/>
  <c r="BN161" i="1"/>
  <c r="BT161" i="1"/>
  <c r="BV161" i="1"/>
  <c r="AZ161" i="1"/>
  <c r="AX161" i="1"/>
  <c r="AW161" i="1"/>
  <c r="AV161" i="1"/>
  <c r="AU161" i="1"/>
  <c r="AT161" i="1"/>
  <c r="AS161" i="1"/>
  <c r="AR161" i="1"/>
  <c r="AO161" i="1"/>
  <c r="AG161" i="1"/>
  <c r="F157" i="3"/>
  <c r="AE160" i="1"/>
  <c r="BD160" i="1"/>
  <c r="BF160" i="1"/>
  <c r="AI160" i="1"/>
  <c r="BG160" i="1"/>
  <c r="BH160" i="1"/>
  <c r="AM160" i="1"/>
  <c r="BO160" i="1"/>
  <c r="BI160" i="1"/>
  <c r="BK160" i="1"/>
  <c r="BL160" i="1"/>
  <c r="AY160" i="1"/>
  <c r="BP160" i="1"/>
  <c r="BM160" i="1"/>
  <c r="AQ160" i="1"/>
  <c r="BN160" i="1"/>
  <c r="BT160" i="1"/>
  <c r="BV160" i="1"/>
  <c r="AZ160" i="1"/>
  <c r="AX160" i="1"/>
  <c r="AW160" i="1"/>
  <c r="AV160" i="1"/>
  <c r="AU160" i="1"/>
  <c r="AT160" i="1"/>
  <c r="AS160" i="1"/>
  <c r="AR160" i="1"/>
  <c r="AO160" i="1"/>
  <c r="AH160" i="1"/>
  <c r="AG160" i="1"/>
  <c r="AF160" i="1"/>
  <c r="F156" i="3"/>
  <c r="AE159" i="1"/>
  <c r="BD159" i="1"/>
  <c r="BF159" i="1"/>
  <c r="AI159" i="1"/>
  <c r="BG159" i="1"/>
  <c r="BH159" i="1"/>
  <c r="AM159" i="1"/>
  <c r="BO159" i="1"/>
  <c r="BI159" i="1"/>
  <c r="BK159" i="1"/>
  <c r="BL159" i="1"/>
  <c r="AY159" i="1"/>
  <c r="BP159" i="1"/>
  <c r="BM159" i="1"/>
  <c r="AQ159" i="1"/>
  <c r="BN159" i="1"/>
  <c r="BT159" i="1"/>
  <c r="BV159" i="1"/>
  <c r="AZ159" i="1"/>
  <c r="AX159" i="1"/>
  <c r="AW159" i="1"/>
  <c r="AV159" i="1"/>
  <c r="AU159" i="1"/>
  <c r="AT159" i="1"/>
  <c r="AS159" i="1"/>
  <c r="AR159" i="1"/>
  <c r="AO159" i="1"/>
  <c r="AH159" i="1"/>
  <c r="AG159" i="1"/>
  <c r="AF159" i="1"/>
  <c r="F155" i="3"/>
  <c r="AE158" i="1"/>
  <c r="BD158" i="1"/>
  <c r="BF158" i="1"/>
  <c r="AI158" i="1"/>
  <c r="BG158" i="1"/>
  <c r="BH158" i="1"/>
  <c r="AM158" i="1"/>
  <c r="BO158" i="1"/>
  <c r="BI158" i="1"/>
  <c r="BK158" i="1"/>
  <c r="BL158" i="1"/>
  <c r="AY158" i="1"/>
  <c r="BP158" i="1"/>
  <c r="BM158" i="1"/>
  <c r="AQ158" i="1"/>
  <c r="BN158" i="1"/>
  <c r="BT158" i="1"/>
  <c r="BV158" i="1"/>
  <c r="AZ158" i="1"/>
  <c r="AX158" i="1"/>
  <c r="AW158" i="1"/>
  <c r="AV158" i="1"/>
  <c r="AU158" i="1"/>
  <c r="AT158" i="1"/>
  <c r="AS158" i="1"/>
  <c r="AR158" i="1"/>
  <c r="AO158" i="1"/>
  <c r="AH158" i="1"/>
  <c r="AG158" i="1"/>
  <c r="F154" i="3"/>
  <c r="AE157" i="1"/>
  <c r="BD157" i="1"/>
  <c r="BF157" i="1"/>
  <c r="AI157" i="1"/>
  <c r="BG157" i="1"/>
  <c r="BH157" i="1"/>
  <c r="AM157" i="1"/>
  <c r="BO157" i="1"/>
  <c r="BI157" i="1"/>
  <c r="BK157" i="1"/>
  <c r="BL157" i="1"/>
  <c r="AY157" i="1"/>
  <c r="BP157" i="1"/>
  <c r="BM157" i="1"/>
  <c r="AQ157" i="1"/>
  <c r="BN157" i="1"/>
  <c r="BT157" i="1"/>
  <c r="BV157" i="1"/>
  <c r="AZ157" i="1"/>
  <c r="AX157" i="1"/>
  <c r="AW157" i="1"/>
  <c r="AV157" i="1"/>
  <c r="AU157" i="1"/>
  <c r="AT157" i="1"/>
  <c r="AS157" i="1"/>
  <c r="AR157" i="1"/>
  <c r="AO157" i="1"/>
  <c r="AH157" i="1"/>
  <c r="AG157" i="1"/>
  <c r="AF157" i="1"/>
  <c r="F153" i="3"/>
  <c r="AE156" i="1"/>
  <c r="BD156" i="1"/>
  <c r="BF156" i="1"/>
  <c r="AI156" i="1"/>
  <c r="BG156" i="1"/>
  <c r="BH156" i="1"/>
  <c r="AM156" i="1"/>
  <c r="BO156" i="1"/>
  <c r="BI156" i="1"/>
  <c r="BK156" i="1"/>
  <c r="BL156" i="1"/>
  <c r="AY156" i="1"/>
  <c r="BP156" i="1"/>
  <c r="BM156" i="1"/>
  <c r="AQ156" i="1"/>
  <c r="BN156" i="1"/>
  <c r="BT156" i="1"/>
  <c r="BV156" i="1"/>
  <c r="AZ156" i="1"/>
  <c r="AX156" i="1"/>
  <c r="AW156" i="1"/>
  <c r="AV156" i="1"/>
  <c r="AU156" i="1"/>
  <c r="AT156" i="1"/>
  <c r="AS156" i="1"/>
  <c r="AR156" i="1"/>
  <c r="AO156" i="1"/>
  <c r="AG156" i="1"/>
  <c r="AF156" i="1"/>
  <c r="F152" i="3"/>
  <c r="AG155" i="1"/>
  <c r="BD155" i="1"/>
  <c r="BF155" i="1"/>
  <c r="AI155" i="1"/>
  <c r="BG155" i="1"/>
  <c r="BH155" i="1"/>
  <c r="AM155" i="1"/>
  <c r="BO155" i="1"/>
  <c r="BI155" i="1"/>
  <c r="BK155" i="1"/>
  <c r="BL155" i="1"/>
  <c r="AY155" i="1"/>
  <c r="BP155" i="1"/>
  <c r="BM155" i="1"/>
  <c r="AQ155" i="1"/>
  <c r="BN155" i="1"/>
  <c r="BT155" i="1"/>
  <c r="BV155" i="1"/>
  <c r="AZ155" i="1"/>
  <c r="AX155" i="1"/>
  <c r="AW155" i="1"/>
  <c r="AV155" i="1"/>
  <c r="AU155" i="1"/>
  <c r="AT155" i="1"/>
  <c r="AS155" i="1"/>
  <c r="AR155" i="1"/>
  <c r="AO155" i="1"/>
  <c r="AH155" i="1"/>
  <c r="AF155" i="1"/>
  <c r="F151" i="3"/>
  <c r="AG154" i="1"/>
  <c r="BD154" i="1"/>
  <c r="BF154" i="1"/>
  <c r="AI154" i="1"/>
  <c r="BG154" i="1"/>
  <c r="BH154" i="1"/>
  <c r="AM154" i="1"/>
  <c r="BO154" i="1"/>
  <c r="BI154" i="1"/>
  <c r="BK154" i="1"/>
  <c r="BL154" i="1"/>
  <c r="AY154" i="1"/>
  <c r="BP154" i="1"/>
  <c r="BM154" i="1"/>
  <c r="AQ154" i="1"/>
  <c r="BN154" i="1"/>
  <c r="BT154" i="1"/>
  <c r="BV154" i="1"/>
  <c r="AZ154" i="1"/>
  <c r="AX154" i="1"/>
  <c r="AW154" i="1"/>
  <c r="AV154" i="1"/>
  <c r="AU154" i="1"/>
  <c r="AT154" i="1"/>
  <c r="AS154" i="1"/>
  <c r="AR154" i="1"/>
  <c r="AO154" i="1"/>
  <c r="AH154" i="1"/>
  <c r="AF154" i="1"/>
  <c r="F150" i="3"/>
  <c r="AG153" i="1"/>
  <c r="BD153" i="1"/>
  <c r="BF153" i="1"/>
  <c r="AI153" i="1"/>
  <c r="BG153" i="1"/>
  <c r="BH153" i="1"/>
  <c r="AM153" i="1"/>
  <c r="BO153" i="1"/>
  <c r="BI153" i="1"/>
  <c r="BK153" i="1"/>
  <c r="BL153" i="1"/>
  <c r="AY153" i="1"/>
  <c r="BP153" i="1"/>
  <c r="BM153" i="1"/>
  <c r="AQ153" i="1"/>
  <c r="BN153" i="1"/>
  <c r="BT153" i="1"/>
  <c r="BV153" i="1"/>
  <c r="AZ153" i="1"/>
  <c r="AX153" i="1"/>
  <c r="AW153" i="1"/>
  <c r="AV153" i="1"/>
  <c r="AU153" i="1"/>
  <c r="AT153" i="1"/>
  <c r="AS153" i="1"/>
  <c r="AR153" i="1"/>
  <c r="AO153" i="1"/>
  <c r="AH153" i="1"/>
  <c r="F149" i="3"/>
  <c r="AE152" i="1"/>
  <c r="BD152" i="1"/>
  <c r="BF152" i="1"/>
  <c r="AI152" i="1"/>
  <c r="BG152" i="1"/>
  <c r="BH152" i="1"/>
  <c r="AM152" i="1"/>
  <c r="BO152" i="1"/>
  <c r="BI152" i="1"/>
  <c r="BK152" i="1"/>
  <c r="BL152" i="1"/>
  <c r="AY152" i="1"/>
  <c r="BP152" i="1"/>
  <c r="BM152" i="1"/>
  <c r="BT152" i="1"/>
  <c r="BV152" i="1"/>
  <c r="AZ152" i="1"/>
  <c r="AX152" i="1"/>
  <c r="AW152" i="1"/>
  <c r="AV152" i="1"/>
  <c r="AU152" i="1"/>
  <c r="AT152" i="1"/>
  <c r="AS152" i="1"/>
  <c r="AQ152" i="1"/>
  <c r="AO152" i="1"/>
  <c r="AH152" i="1"/>
  <c r="AF152" i="1"/>
  <c r="F148" i="3"/>
  <c r="AE151" i="1"/>
  <c r="BD151" i="1"/>
  <c r="BF151" i="1"/>
  <c r="BG151" i="1"/>
  <c r="BH151" i="1"/>
  <c r="AM151" i="1"/>
  <c r="BO151" i="1"/>
  <c r="BI151" i="1"/>
  <c r="BK151" i="1"/>
  <c r="BL151" i="1"/>
  <c r="BM151" i="1"/>
  <c r="AQ151" i="1"/>
  <c r="BN151" i="1"/>
  <c r="BT151" i="1"/>
  <c r="BV151" i="1"/>
  <c r="AZ151" i="1"/>
  <c r="AY151" i="1"/>
  <c r="AX151" i="1"/>
  <c r="AW151" i="1"/>
  <c r="AV151" i="1"/>
  <c r="AU151" i="1"/>
  <c r="AT151" i="1"/>
  <c r="AS151" i="1"/>
  <c r="AO151" i="1"/>
  <c r="AI151" i="1"/>
  <c r="AG151" i="1"/>
  <c r="AF151" i="1"/>
  <c r="F147" i="3"/>
  <c r="AE150" i="1"/>
  <c r="BD150" i="1"/>
  <c r="BF150" i="1"/>
  <c r="BG150" i="1"/>
  <c r="BH150" i="1"/>
  <c r="AM150" i="1"/>
  <c r="BO150" i="1"/>
  <c r="BI150" i="1"/>
  <c r="BK150" i="1"/>
  <c r="BL150" i="1"/>
  <c r="BM150" i="1"/>
  <c r="AQ150" i="1"/>
  <c r="BN150" i="1"/>
  <c r="BT150" i="1"/>
  <c r="BV150" i="1"/>
  <c r="AZ150" i="1"/>
  <c r="AY150" i="1"/>
  <c r="AX150" i="1"/>
  <c r="AW150" i="1"/>
  <c r="AV150" i="1"/>
  <c r="AU150" i="1"/>
  <c r="AT150" i="1"/>
  <c r="AS150" i="1"/>
  <c r="AO150" i="1"/>
  <c r="AI150" i="1"/>
  <c r="AE149" i="1"/>
  <c r="BD149" i="1"/>
  <c r="BF149" i="1"/>
  <c r="AI149" i="1"/>
  <c r="BG149" i="1"/>
  <c r="BH149" i="1"/>
  <c r="AM149" i="1"/>
  <c r="BO149" i="1"/>
  <c r="BI149" i="1"/>
  <c r="BK149" i="1"/>
  <c r="AY149" i="1"/>
  <c r="BP149" i="1"/>
  <c r="BM149" i="1"/>
  <c r="AQ149" i="1"/>
  <c r="BN149" i="1"/>
  <c r="BT149" i="1"/>
  <c r="BV149" i="1"/>
  <c r="AZ149" i="1"/>
  <c r="AW149" i="1"/>
  <c r="AV149" i="1"/>
  <c r="AU149" i="1"/>
  <c r="AT149" i="1"/>
  <c r="AS149" i="1"/>
  <c r="AO149" i="1"/>
  <c r="AH149" i="1"/>
  <c r="F145" i="3"/>
  <c r="AE148" i="1"/>
  <c r="BD148" i="1"/>
  <c r="BF148" i="1"/>
  <c r="BG148" i="1"/>
  <c r="BH148" i="1"/>
  <c r="AM148" i="1"/>
  <c r="BO148" i="1"/>
  <c r="BI148" i="1"/>
  <c r="BK148" i="1"/>
  <c r="AY148" i="1"/>
  <c r="BP148" i="1"/>
  <c r="BM148" i="1"/>
  <c r="AQ148" i="1"/>
  <c r="BN148" i="1"/>
  <c r="BT148" i="1"/>
  <c r="BV148" i="1"/>
  <c r="AZ148" i="1"/>
  <c r="AX148" i="1"/>
  <c r="AW148" i="1"/>
  <c r="AV148" i="1"/>
  <c r="AU148" i="1"/>
  <c r="AT148" i="1"/>
  <c r="AS148" i="1"/>
  <c r="AO148" i="1"/>
  <c r="AG148" i="1"/>
  <c r="AF148" i="1"/>
  <c r="F144" i="3"/>
  <c r="AE147" i="1"/>
  <c r="BD147" i="1"/>
  <c r="BF147" i="1"/>
  <c r="BG147" i="1"/>
  <c r="BH147" i="1"/>
  <c r="AM147" i="1"/>
  <c r="BO147" i="1"/>
  <c r="BI147" i="1"/>
  <c r="BK147" i="1"/>
  <c r="BM147" i="1"/>
  <c r="AQ147" i="1"/>
  <c r="BN147" i="1"/>
  <c r="BT147" i="1"/>
  <c r="BV147" i="1"/>
  <c r="AZ147" i="1"/>
  <c r="AY147" i="1"/>
  <c r="AX147" i="1"/>
  <c r="AW147" i="1"/>
  <c r="AV147" i="1"/>
  <c r="AU147" i="1"/>
  <c r="AT147" i="1"/>
  <c r="AS147" i="1"/>
  <c r="AO147" i="1"/>
  <c r="AH147" i="1"/>
  <c r="F143" i="3"/>
  <c r="AE146" i="1"/>
  <c r="BD146" i="1"/>
  <c r="BF146" i="1"/>
  <c r="BG146" i="1"/>
  <c r="BH146" i="1"/>
  <c r="AM146" i="1"/>
  <c r="BO146" i="1"/>
  <c r="BI146" i="1"/>
  <c r="BK146" i="1"/>
  <c r="BM146" i="1"/>
  <c r="AQ146" i="1"/>
  <c r="BN146" i="1"/>
  <c r="BT146" i="1"/>
  <c r="BV146" i="1"/>
  <c r="AZ146" i="1"/>
  <c r="AY146" i="1"/>
  <c r="AX146" i="1"/>
  <c r="AW146" i="1"/>
  <c r="AV146" i="1"/>
  <c r="AU146" i="1"/>
  <c r="AT146" i="1"/>
  <c r="AS146" i="1"/>
  <c r="AO146" i="1"/>
  <c r="F142" i="3"/>
  <c r="AE145" i="1"/>
  <c r="BD145" i="1"/>
  <c r="BF145" i="1"/>
  <c r="BG145" i="1"/>
  <c r="BH145" i="1"/>
  <c r="AM145" i="1"/>
  <c r="BO145" i="1"/>
  <c r="BI145" i="1"/>
  <c r="BK145" i="1"/>
  <c r="AY145" i="1"/>
  <c r="BP145" i="1"/>
  <c r="BM145" i="1"/>
  <c r="AQ145" i="1"/>
  <c r="BN145" i="1"/>
  <c r="BT145" i="1"/>
  <c r="BV145" i="1"/>
  <c r="AZ145" i="1"/>
  <c r="AX145" i="1"/>
  <c r="AW145" i="1"/>
  <c r="AV145" i="1"/>
  <c r="AU145" i="1"/>
  <c r="AT145" i="1"/>
  <c r="AS145" i="1"/>
  <c r="AO145" i="1"/>
  <c r="AG145" i="1"/>
  <c r="F141" i="3"/>
  <c r="AE144" i="1"/>
  <c r="BD144" i="1"/>
  <c r="BF144" i="1"/>
  <c r="BG144" i="1"/>
  <c r="BH144" i="1"/>
  <c r="AM144" i="1"/>
  <c r="BO144" i="1"/>
  <c r="BI144" i="1"/>
  <c r="BK144" i="1"/>
  <c r="AY144" i="1"/>
  <c r="BP144" i="1"/>
  <c r="BM144" i="1"/>
  <c r="AQ144" i="1"/>
  <c r="BN144" i="1"/>
  <c r="BT144" i="1"/>
  <c r="BV144" i="1"/>
  <c r="AZ144" i="1"/>
  <c r="AX144" i="1"/>
  <c r="AW144" i="1"/>
  <c r="AV144" i="1"/>
  <c r="AU144" i="1"/>
  <c r="AT144" i="1"/>
  <c r="AS144" i="1"/>
  <c r="AO144" i="1"/>
  <c r="AH144" i="1"/>
  <c r="AG144" i="1"/>
  <c r="F140" i="3"/>
  <c r="AE143" i="1"/>
  <c r="BD143" i="1"/>
  <c r="BF143" i="1"/>
  <c r="BG143" i="1"/>
  <c r="BH143" i="1"/>
  <c r="BI143" i="1"/>
  <c r="BK143" i="1"/>
  <c r="AA143" i="1"/>
  <c r="AX143" i="1"/>
  <c r="BL143" i="1"/>
  <c r="AY143" i="1"/>
  <c r="BP143" i="1"/>
  <c r="BM143" i="1"/>
  <c r="AQ143" i="1"/>
  <c r="BN143" i="1"/>
  <c r="BT143" i="1"/>
  <c r="BV143" i="1"/>
  <c r="AZ143" i="1"/>
  <c r="AW143" i="1"/>
  <c r="AV143" i="1"/>
  <c r="AU143" i="1"/>
  <c r="AT143" i="1"/>
  <c r="AS143" i="1"/>
  <c r="AO143" i="1"/>
  <c r="AM143" i="1"/>
  <c r="F139" i="3"/>
  <c r="AE142" i="1"/>
  <c r="BD142" i="1"/>
  <c r="BF142" i="1"/>
  <c r="BG142" i="1"/>
  <c r="BH142" i="1"/>
  <c r="AM142" i="1"/>
  <c r="BO142" i="1"/>
  <c r="BI142" i="1"/>
  <c r="BK142" i="1"/>
  <c r="AA142" i="1"/>
  <c r="AX142" i="1"/>
  <c r="BL142" i="1"/>
  <c r="BM142" i="1"/>
  <c r="AQ142" i="1"/>
  <c r="BN142" i="1"/>
  <c r="BT142" i="1"/>
  <c r="BV142" i="1"/>
  <c r="AZ142" i="1"/>
  <c r="AY142" i="1"/>
  <c r="AW142" i="1"/>
  <c r="AV142" i="1"/>
  <c r="AU142" i="1"/>
  <c r="AT142" i="1"/>
  <c r="AS142" i="1"/>
  <c r="AO142" i="1"/>
  <c r="AH142" i="1"/>
  <c r="AG142" i="1"/>
  <c r="AF142" i="1"/>
  <c r="AE141" i="1"/>
  <c r="BD141" i="1"/>
  <c r="BF141" i="1"/>
  <c r="BG141" i="1"/>
  <c r="BH141" i="1"/>
  <c r="AM141" i="1"/>
  <c r="BO141" i="1"/>
  <c r="BI141" i="1"/>
  <c r="BK141" i="1"/>
  <c r="AA141" i="1"/>
  <c r="AX141" i="1"/>
  <c r="BL141" i="1"/>
  <c r="AY141" i="1"/>
  <c r="BP141" i="1"/>
  <c r="BM141" i="1"/>
  <c r="AQ141" i="1"/>
  <c r="BN141" i="1"/>
  <c r="BT141" i="1"/>
  <c r="BV141" i="1"/>
  <c r="AZ141" i="1"/>
  <c r="AW141" i="1"/>
  <c r="AV141" i="1"/>
  <c r="AU141" i="1"/>
  <c r="AT141" i="1"/>
  <c r="AS141" i="1"/>
  <c r="AO141" i="1"/>
  <c r="AH141" i="1"/>
  <c r="AF141" i="1"/>
  <c r="AE140" i="1"/>
  <c r="BD140" i="1"/>
  <c r="BF140" i="1"/>
  <c r="BG140" i="1"/>
  <c r="BH140" i="1"/>
  <c r="BI140" i="1"/>
  <c r="BK140" i="1"/>
  <c r="BM140" i="1"/>
  <c r="AQ140" i="1"/>
  <c r="BN140" i="1"/>
  <c r="BT140" i="1"/>
  <c r="BV140" i="1"/>
  <c r="AZ140" i="1"/>
  <c r="AY140" i="1"/>
  <c r="AX140" i="1"/>
  <c r="AW140" i="1"/>
  <c r="AV140" i="1"/>
  <c r="AU140" i="1"/>
  <c r="AT140" i="1"/>
  <c r="AS140" i="1"/>
  <c r="AO140" i="1"/>
  <c r="AM140" i="1"/>
  <c r="AE139" i="1"/>
  <c r="BD139" i="1"/>
  <c r="BF139" i="1"/>
  <c r="BG139" i="1"/>
  <c r="BH139" i="1"/>
  <c r="AM139" i="1"/>
  <c r="BO139" i="1"/>
  <c r="BI139" i="1"/>
  <c r="BK139" i="1"/>
  <c r="BM139" i="1"/>
  <c r="AQ139" i="1"/>
  <c r="BN139" i="1"/>
  <c r="BT139" i="1"/>
  <c r="BV139" i="1"/>
  <c r="AZ139" i="1"/>
  <c r="AY139" i="1"/>
  <c r="AX139" i="1"/>
  <c r="AW139" i="1"/>
  <c r="AV139" i="1"/>
  <c r="AU139" i="1"/>
  <c r="AT139" i="1"/>
  <c r="AS139" i="1"/>
  <c r="AO139" i="1"/>
  <c r="AE138" i="1"/>
  <c r="BD138" i="1"/>
  <c r="BF138" i="1"/>
  <c r="BG138" i="1"/>
  <c r="BH138" i="1"/>
  <c r="BI138" i="1"/>
  <c r="BK138" i="1"/>
  <c r="AA138" i="1"/>
  <c r="AX138" i="1"/>
  <c r="BL138" i="1"/>
  <c r="AY138" i="1"/>
  <c r="BP138" i="1"/>
  <c r="BM138" i="1"/>
  <c r="AQ138" i="1"/>
  <c r="BN138" i="1"/>
  <c r="BT138" i="1"/>
  <c r="BV138" i="1"/>
  <c r="AZ138" i="1"/>
  <c r="AW138" i="1"/>
  <c r="AV138" i="1"/>
  <c r="AU138" i="1"/>
  <c r="AT138" i="1"/>
  <c r="AS138" i="1"/>
  <c r="AO138" i="1"/>
  <c r="AM138" i="1"/>
  <c r="AF138" i="1"/>
  <c r="AE137" i="1"/>
  <c r="BD137" i="1"/>
  <c r="BF137" i="1"/>
  <c r="BG137" i="1"/>
  <c r="BH137" i="1"/>
  <c r="AM137" i="1"/>
  <c r="BO137" i="1"/>
  <c r="BI137" i="1"/>
  <c r="BK137" i="1"/>
  <c r="AY137" i="1"/>
  <c r="BP137" i="1"/>
  <c r="BM137" i="1"/>
  <c r="AQ137" i="1"/>
  <c r="BN137" i="1"/>
  <c r="BT137" i="1"/>
  <c r="BV137" i="1"/>
  <c r="AZ137" i="1"/>
  <c r="AX137" i="1"/>
  <c r="AW137" i="1"/>
  <c r="AV137" i="1"/>
  <c r="AU137" i="1"/>
  <c r="AT137" i="1"/>
  <c r="AS137" i="1"/>
  <c r="AO137" i="1"/>
  <c r="AG137" i="1"/>
  <c r="AE136" i="1"/>
  <c r="BD136" i="1"/>
  <c r="BF136" i="1"/>
  <c r="BG136" i="1"/>
  <c r="BH136" i="1"/>
  <c r="AM136" i="1"/>
  <c r="BO136" i="1"/>
  <c r="BI136" i="1"/>
  <c r="BK136" i="1"/>
  <c r="AY136" i="1"/>
  <c r="BP136" i="1"/>
  <c r="BM136" i="1"/>
  <c r="AQ136" i="1"/>
  <c r="BN136" i="1"/>
  <c r="BT136" i="1"/>
  <c r="BV136" i="1"/>
  <c r="AZ136" i="1"/>
  <c r="AX136" i="1"/>
  <c r="AW136" i="1"/>
  <c r="AV136" i="1"/>
  <c r="AU136" i="1"/>
  <c r="AT136" i="1"/>
  <c r="AS136" i="1"/>
  <c r="AO136" i="1"/>
  <c r="AF136" i="1"/>
  <c r="AE135" i="1"/>
  <c r="BD135" i="1"/>
  <c r="BF135" i="1"/>
  <c r="BG135" i="1"/>
  <c r="BH135" i="1"/>
  <c r="AM135" i="1"/>
  <c r="BO135" i="1"/>
  <c r="BI135" i="1"/>
  <c r="BK135" i="1"/>
  <c r="AA135" i="1"/>
  <c r="AX135" i="1"/>
  <c r="BL135" i="1"/>
  <c r="AY135" i="1"/>
  <c r="BP135" i="1"/>
  <c r="BM135" i="1"/>
  <c r="AQ135" i="1"/>
  <c r="BN135" i="1"/>
  <c r="BT135" i="1"/>
  <c r="BV135" i="1"/>
  <c r="AZ135" i="1"/>
  <c r="AW135" i="1"/>
  <c r="AV135" i="1"/>
  <c r="AU135" i="1"/>
  <c r="AT135" i="1"/>
  <c r="AS135" i="1"/>
  <c r="AO135" i="1"/>
  <c r="AG135" i="1"/>
  <c r="AF135" i="1"/>
  <c r="AE134" i="1"/>
  <c r="BD134" i="1"/>
  <c r="BF134" i="1"/>
  <c r="BG134" i="1"/>
  <c r="BH134" i="1"/>
  <c r="AM134" i="1"/>
  <c r="BO134" i="1"/>
  <c r="BI134" i="1"/>
  <c r="BK134" i="1"/>
  <c r="BM134" i="1"/>
  <c r="AQ134" i="1"/>
  <c r="BN134" i="1"/>
  <c r="BT134" i="1"/>
  <c r="BV134" i="1"/>
  <c r="AZ134" i="1"/>
  <c r="AY134" i="1"/>
  <c r="AT134" i="1"/>
  <c r="AS134" i="1"/>
  <c r="AO134" i="1"/>
  <c r="AG134" i="1"/>
  <c r="AF134" i="1"/>
  <c r="AE133" i="1"/>
  <c r="BD133" i="1"/>
  <c r="BF133" i="1"/>
  <c r="BG133" i="1"/>
  <c r="BH133" i="1"/>
  <c r="BI133" i="1"/>
  <c r="BK133" i="1"/>
  <c r="AY133" i="1"/>
  <c r="BP133" i="1"/>
  <c r="BM133" i="1"/>
  <c r="AQ133" i="1"/>
  <c r="BN133" i="1"/>
  <c r="BT133" i="1"/>
  <c r="BV133" i="1"/>
  <c r="AZ133" i="1"/>
  <c r="AT133" i="1"/>
  <c r="AS133" i="1"/>
  <c r="AM133" i="1"/>
  <c r="AE132" i="1"/>
  <c r="BD132" i="1"/>
  <c r="BF132" i="1"/>
  <c r="BG132" i="1"/>
  <c r="BH132" i="1"/>
  <c r="AM132" i="1"/>
  <c r="BO132" i="1"/>
  <c r="BI132" i="1"/>
  <c r="BK132" i="1"/>
  <c r="BM132" i="1"/>
  <c r="BT132" i="1"/>
  <c r="BV132" i="1"/>
  <c r="AZ132" i="1"/>
  <c r="AY132" i="1"/>
  <c r="AT132" i="1"/>
  <c r="AS132" i="1"/>
  <c r="AQ132" i="1"/>
  <c r="AH132" i="1"/>
  <c r="AF132" i="1"/>
  <c r="AE131" i="1"/>
  <c r="BD131" i="1"/>
  <c r="BF131" i="1"/>
  <c r="BG131" i="1"/>
  <c r="BH131" i="1"/>
  <c r="AM131" i="1"/>
  <c r="BO131" i="1"/>
  <c r="BI131" i="1"/>
  <c r="BK131" i="1"/>
  <c r="AY131" i="1"/>
  <c r="BP131" i="1"/>
  <c r="BM131" i="1"/>
  <c r="AQ131" i="1"/>
  <c r="BN131" i="1"/>
  <c r="BT131" i="1"/>
  <c r="BV131" i="1"/>
  <c r="AZ131" i="1"/>
  <c r="AT131" i="1"/>
  <c r="AS131" i="1"/>
  <c r="AR131" i="1"/>
  <c r="AH131" i="1"/>
  <c r="AG131" i="1"/>
  <c r="AF131" i="1"/>
  <c r="AE130" i="1"/>
  <c r="BD130" i="1"/>
  <c r="BF130" i="1"/>
  <c r="BG130" i="1"/>
  <c r="BH130" i="1"/>
  <c r="AM130" i="1"/>
  <c r="BO130" i="1"/>
  <c r="BI130" i="1"/>
  <c r="BK130" i="1"/>
  <c r="BM130" i="1"/>
  <c r="AQ130" i="1"/>
  <c r="BN130" i="1"/>
  <c r="BT130" i="1"/>
  <c r="BV130" i="1"/>
  <c r="AZ130" i="1"/>
  <c r="AY130" i="1"/>
  <c r="AT130" i="1"/>
  <c r="AS130" i="1"/>
  <c r="AE129" i="1"/>
  <c r="BD129" i="1"/>
  <c r="BF129" i="1"/>
  <c r="BG129" i="1"/>
  <c r="BH129" i="1"/>
  <c r="AM129" i="1"/>
  <c r="BO129" i="1"/>
  <c r="BI129" i="1"/>
  <c r="BK129" i="1"/>
  <c r="AY129" i="1"/>
  <c r="BP129" i="1"/>
  <c r="BM129" i="1"/>
  <c r="AQ129" i="1"/>
  <c r="BN129" i="1"/>
  <c r="BT129" i="1"/>
  <c r="BV129" i="1"/>
  <c r="AZ129" i="1"/>
  <c r="AT129" i="1"/>
  <c r="AS129" i="1"/>
  <c r="AE128" i="1"/>
  <c r="BD128" i="1"/>
  <c r="BF128" i="1"/>
  <c r="BG128" i="1"/>
  <c r="BH128" i="1"/>
  <c r="AM128" i="1"/>
  <c r="BO128" i="1"/>
  <c r="BI128" i="1"/>
  <c r="BK128" i="1"/>
  <c r="AY128" i="1"/>
  <c r="BP128" i="1"/>
  <c r="BM128" i="1"/>
  <c r="AQ128" i="1"/>
  <c r="BN128" i="1"/>
  <c r="BT128" i="1"/>
  <c r="BV128" i="1"/>
  <c r="AZ128" i="1"/>
  <c r="AT128" i="1"/>
  <c r="AS128" i="1"/>
  <c r="AE127" i="1"/>
  <c r="BD127" i="1"/>
  <c r="BF127" i="1"/>
  <c r="BG127" i="1"/>
  <c r="BH127" i="1"/>
  <c r="AM127" i="1"/>
  <c r="BO127" i="1"/>
  <c r="BI127" i="1"/>
  <c r="BK127" i="1"/>
  <c r="AY127" i="1"/>
  <c r="BP127" i="1"/>
  <c r="BM127" i="1"/>
  <c r="AQ127" i="1"/>
  <c r="BN127" i="1"/>
  <c r="BT127" i="1"/>
  <c r="BV127" i="1"/>
  <c r="AZ127" i="1"/>
  <c r="AT127" i="1"/>
  <c r="AS127" i="1"/>
  <c r="AG127" i="1"/>
  <c r="AF127" i="1"/>
  <c r="AE126" i="1"/>
  <c r="BD126" i="1"/>
  <c r="BF126" i="1"/>
  <c r="BG126" i="1"/>
  <c r="BH126" i="1"/>
  <c r="AM126" i="1"/>
  <c r="BO126" i="1"/>
  <c r="BI126" i="1"/>
  <c r="BK126" i="1"/>
  <c r="AY126" i="1"/>
  <c r="BP126" i="1"/>
  <c r="BM126" i="1"/>
  <c r="AQ126" i="1"/>
  <c r="BN126" i="1"/>
  <c r="BT126" i="1"/>
  <c r="BV126" i="1"/>
  <c r="AZ126" i="1"/>
  <c r="AT126" i="1"/>
  <c r="AS126" i="1"/>
  <c r="AH126" i="1"/>
  <c r="AG126" i="1"/>
  <c r="AF126" i="1"/>
  <c r="AE125" i="1"/>
  <c r="BD125" i="1"/>
  <c r="BF125" i="1"/>
  <c r="BG125" i="1"/>
  <c r="BH125" i="1"/>
  <c r="AM125" i="1"/>
  <c r="BO125" i="1"/>
  <c r="BI125" i="1"/>
  <c r="BK125" i="1"/>
  <c r="AY125" i="1"/>
  <c r="BP125" i="1"/>
  <c r="BM125" i="1"/>
  <c r="AQ125" i="1"/>
  <c r="BN125" i="1"/>
  <c r="BT125" i="1"/>
  <c r="BV125" i="1"/>
  <c r="AZ125" i="1"/>
  <c r="AT125" i="1"/>
  <c r="AS125" i="1"/>
  <c r="AH125" i="1"/>
  <c r="AF125" i="1"/>
  <c r="AE124" i="1"/>
  <c r="BD124" i="1"/>
  <c r="BF124" i="1"/>
  <c r="BG124" i="1"/>
  <c r="BI124" i="1"/>
  <c r="BK124" i="1"/>
  <c r="AY124" i="1"/>
  <c r="BP124" i="1"/>
  <c r="BM124" i="1"/>
  <c r="AQ124" i="1"/>
  <c r="BN124" i="1"/>
  <c r="BT124" i="1"/>
  <c r="BV124" i="1"/>
  <c r="AT124" i="1"/>
  <c r="AS124" i="1"/>
  <c r="AM124" i="1"/>
  <c r="AH124" i="1"/>
  <c r="AE123" i="1"/>
  <c r="BD123" i="1"/>
  <c r="BF123" i="1"/>
  <c r="BG123" i="1"/>
  <c r="AZ123" i="1"/>
  <c r="BH123" i="1"/>
  <c r="AM123" i="1"/>
  <c r="BO123" i="1"/>
  <c r="BI123" i="1"/>
  <c r="BK123" i="1"/>
  <c r="AY123" i="1"/>
  <c r="BP123" i="1"/>
  <c r="BM123" i="1"/>
  <c r="AQ123" i="1"/>
  <c r="BN123" i="1"/>
  <c r="BT123" i="1"/>
  <c r="BV123" i="1"/>
  <c r="AT123" i="1"/>
  <c r="AS123" i="1"/>
  <c r="AH123" i="1"/>
  <c r="AF123" i="1"/>
  <c r="AE122" i="1"/>
  <c r="BD122" i="1"/>
  <c r="BF122" i="1"/>
  <c r="BG122" i="1"/>
  <c r="AZ122" i="1"/>
  <c r="BH122" i="1"/>
  <c r="AM122" i="1"/>
  <c r="BO122" i="1"/>
  <c r="BI122" i="1"/>
  <c r="BK122" i="1"/>
  <c r="AY122" i="1"/>
  <c r="BP122" i="1"/>
  <c r="BM122" i="1"/>
  <c r="AQ122" i="1"/>
  <c r="BN122" i="1"/>
  <c r="BT122" i="1"/>
  <c r="BV122" i="1"/>
  <c r="AT122" i="1"/>
  <c r="AS122" i="1"/>
  <c r="AG122" i="1"/>
  <c r="AF122" i="1"/>
  <c r="AE121" i="1"/>
  <c r="BD121" i="1"/>
  <c r="BF121" i="1"/>
  <c r="BG121" i="1"/>
  <c r="AZ121" i="1"/>
  <c r="BH121" i="1"/>
  <c r="AM121" i="1"/>
  <c r="BO121" i="1"/>
  <c r="BI121" i="1"/>
  <c r="BK121" i="1"/>
  <c r="BM121" i="1"/>
  <c r="AQ121" i="1"/>
  <c r="BN121" i="1"/>
  <c r="BT121" i="1"/>
  <c r="BV121" i="1"/>
  <c r="AY121" i="1"/>
  <c r="AT121" i="1"/>
  <c r="AS121" i="1"/>
  <c r="AG121" i="1"/>
  <c r="AF121" i="1"/>
  <c r="BF120" i="1"/>
  <c r="AZ120" i="1"/>
  <c r="BH120" i="1"/>
  <c r="AM120" i="1"/>
  <c r="BO120" i="1"/>
  <c r="BI120" i="1"/>
  <c r="BK120" i="1"/>
  <c r="BM120" i="1"/>
  <c r="AQ120" i="1"/>
  <c r="BN120" i="1"/>
  <c r="BT120" i="1"/>
  <c r="BV120" i="1"/>
  <c r="AY120" i="1"/>
  <c r="AT120" i="1"/>
  <c r="AS120" i="1"/>
  <c r="AE119" i="1"/>
  <c r="BD119" i="1"/>
  <c r="BF119" i="1"/>
  <c r="BG119" i="1"/>
  <c r="AZ119" i="1"/>
  <c r="BH119" i="1"/>
  <c r="BI119" i="1"/>
  <c r="BK119" i="1"/>
  <c r="BM119" i="1"/>
  <c r="AQ119" i="1"/>
  <c r="BN119" i="1"/>
  <c r="BT119" i="1"/>
  <c r="BV119" i="1"/>
  <c r="AY119" i="1"/>
  <c r="AT119" i="1"/>
  <c r="AS119" i="1"/>
  <c r="AM119" i="1"/>
  <c r="BF118" i="1"/>
  <c r="AM118" i="1"/>
  <c r="BO118" i="1"/>
  <c r="BI118" i="1"/>
  <c r="BK118" i="1"/>
  <c r="AY118" i="1"/>
  <c r="BP118" i="1"/>
  <c r="BM118" i="1"/>
  <c r="AQ118" i="1"/>
  <c r="BN118" i="1"/>
  <c r="BT118" i="1"/>
  <c r="BV118" i="1"/>
  <c r="AZ118" i="1"/>
  <c r="AT118" i="1"/>
  <c r="AS118" i="1"/>
  <c r="AH118" i="1"/>
  <c r="AF118" i="1"/>
  <c r="BF117" i="1"/>
  <c r="BI117" i="1"/>
  <c r="BK117" i="1"/>
  <c r="AY117" i="1"/>
  <c r="BP117" i="1"/>
  <c r="BM117" i="1"/>
  <c r="AQ117" i="1"/>
  <c r="BN117" i="1"/>
  <c r="BT117" i="1"/>
  <c r="BV117" i="1"/>
  <c r="AZ117" i="1"/>
  <c r="AT117" i="1"/>
  <c r="AS117" i="1"/>
  <c r="AM117" i="1"/>
  <c r="AH117" i="1"/>
  <c r="AE116" i="1"/>
  <c r="BD116" i="1"/>
  <c r="BF116" i="1"/>
  <c r="BG116" i="1"/>
  <c r="BI116" i="1"/>
  <c r="BK116" i="1"/>
  <c r="BM116" i="1"/>
  <c r="AQ116" i="1"/>
  <c r="BN116" i="1"/>
  <c r="BT116" i="1"/>
  <c r="BV116" i="1"/>
  <c r="AZ116" i="1"/>
  <c r="AY116" i="1"/>
  <c r="AT116" i="1"/>
  <c r="AS116" i="1"/>
  <c r="AM116" i="1"/>
  <c r="AE115" i="1"/>
  <c r="BD115" i="1"/>
  <c r="BF115" i="1"/>
  <c r="BG115" i="1"/>
  <c r="BI115" i="1"/>
  <c r="BK115" i="1"/>
  <c r="BM115" i="1"/>
  <c r="AQ115" i="1"/>
  <c r="BN115" i="1"/>
  <c r="BT115" i="1"/>
  <c r="BV115" i="1"/>
  <c r="AZ115" i="1"/>
  <c r="AY115" i="1"/>
  <c r="AT115" i="1"/>
  <c r="AS115" i="1"/>
  <c r="AM115" i="1"/>
  <c r="AE114" i="1"/>
  <c r="BD114" i="1"/>
  <c r="BF114" i="1"/>
  <c r="BG114" i="1"/>
  <c r="BI114" i="1"/>
  <c r="BK114" i="1"/>
  <c r="AY114" i="1"/>
  <c r="BP114" i="1"/>
  <c r="BM114" i="1"/>
  <c r="AQ114" i="1"/>
  <c r="BN114" i="1"/>
  <c r="BT114" i="1"/>
  <c r="BV114" i="1"/>
  <c r="AZ114" i="1"/>
  <c r="AT114" i="1"/>
  <c r="AS114" i="1"/>
  <c r="AM114" i="1"/>
  <c r="AG114" i="1"/>
  <c r="AE113" i="1"/>
  <c r="BD113" i="1"/>
  <c r="BF113" i="1"/>
  <c r="BG113" i="1"/>
  <c r="BI113" i="1"/>
  <c r="BK113" i="1"/>
  <c r="BP113" i="1"/>
  <c r="BM113" i="1"/>
  <c r="AQ113" i="1"/>
  <c r="BN113" i="1"/>
  <c r="BT113" i="1"/>
  <c r="BV113" i="1"/>
  <c r="AZ113" i="1"/>
  <c r="AT113" i="1"/>
  <c r="AS113" i="1"/>
  <c r="AM113" i="1"/>
  <c r="AE112" i="1"/>
  <c r="BD112" i="1"/>
  <c r="BF112" i="1"/>
  <c r="BG112" i="1"/>
  <c r="BI112" i="1"/>
  <c r="BK112" i="1"/>
  <c r="BP112" i="1"/>
  <c r="BM112" i="1"/>
  <c r="AQ112" i="1"/>
  <c r="BN112" i="1"/>
  <c r="BT112" i="1"/>
  <c r="BV112" i="1"/>
  <c r="AZ112" i="1"/>
  <c r="AT112" i="1"/>
  <c r="AS112" i="1"/>
  <c r="AM112" i="1"/>
  <c r="AE111" i="1"/>
  <c r="BD111" i="1"/>
  <c r="BF111" i="1"/>
  <c r="BG111" i="1"/>
  <c r="BI111" i="1"/>
  <c r="BK111" i="1"/>
  <c r="BP111" i="1"/>
  <c r="BM111" i="1"/>
  <c r="AQ111" i="1"/>
  <c r="BN111" i="1"/>
  <c r="BT111" i="1"/>
  <c r="BV111" i="1"/>
  <c r="AZ111" i="1"/>
  <c r="AT111" i="1"/>
  <c r="AS111" i="1"/>
  <c r="AM111" i="1"/>
  <c r="BF110" i="1"/>
  <c r="BI110" i="1"/>
  <c r="BK110" i="1"/>
  <c r="BP110" i="1"/>
  <c r="BM110" i="1"/>
  <c r="AQ110" i="1"/>
  <c r="BN110" i="1"/>
  <c r="BT110" i="1"/>
  <c r="BV110" i="1"/>
  <c r="AZ110" i="1"/>
  <c r="AT110" i="1"/>
  <c r="AS110" i="1"/>
  <c r="AM110" i="1"/>
  <c r="AE109" i="1"/>
  <c r="BD109" i="1"/>
  <c r="BF109" i="1"/>
  <c r="BG109" i="1"/>
  <c r="BI109" i="1"/>
  <c r="BK109" i="1"/>
  <c r="BP109" i="1"/>
  <c r="BM109" i="1"/>
  <c r="AQ109" i="1"/>
  <c r="BN109" i="1"/>
  <c r="BT109" i="1"/>
  <c r="BV109" i="1"/>
  <c r="AZ109" i="1"/>
  <c r="AT109" i="1"/>
  <c r="AS109" i="1"/>
  <c r="AM109" i="1"/>
  <c r="AE108" i="1"/>
  <c r="BD108" i="1"/>
  <c r="BF108" i="1"/>
  <c r="BG108" i="1"/>
  <c r="AZ108" i="1"/>
  <c r="BH108" i="1"/>
  <c r="BI108" i="1"/>
  <c r="BK108" i="1"/>
  <c r="BP108" i="1"/>
  <c r="BM108" i="1"/>
  <c r="AQ108" i="1"/>
  <c r="BN108" i="1"/>
  <c r="BT108" i="1"/>
  <c r="BV108" i="1"/>
  <c r="AT108" i="1"/>
  <c r="AS108" i="1"/>
  <c r="AM108" i="1"/>
  <c r="AE107" i="1"/>
  <c r="BD107" i="1"/>
  <c r="BF107" i="1"/>
  <c r="BG107" i="1"/>
  <c r="AZ107" i="1"/>
  <c r="BH107" i="1"/>
  <c r="BI107" i="1"/>
  <c r="BK107" i="1"/>
  <c r="BP107" i="1"/>
  <c r="BM107" i="1"/>
  <c r="AQ107" i="1"/>
  <c r="BN107" i="1"/>
  <c r="BT107" i="1"/>
  <c r="BV107" i="1"/>
  <c r="AT107" i="1"/>
  <c r="AS107" i="1"/>
  <c r="AM107" i="1"/>
  <c r="AE106" i="1"/>
  <c r="BD106" i="1"/>
  <c r="BF106" i="1"/>
  <c r="BG106" i="1"/>
  <c r="AZ106" i="1"/>
  <c r="BH106" i="1"/>
  <c r="AM106" i="1"/>
  <c r="BO106" i="1"/>
  <c r="BI106" i="1"/>
  <c r="BK106" i="1"/>
  <c r="BP106" i="1"/>
  <c r="BM106" i="1"/>
  <c r="AQ106" i="1"/>
  <c r="BN106" i="1"/>
  <c r="BT106" i="1"/>
  <c r="BV106" i="1"/>
  <c r="AT106" i="1"/>
  <c r="AS106" i="1"/>
  <c r="AE105" i="1"/>
  <c r="BD105" i="1"/>
  <c r="BF105" i="1"/>
  <c r="BG105" i="1"/>
  <c r="AZ105" i="1"/>
  <c r="BH105" i="1"/>
  <c r="BI105" i="1"/>
  <c r="BK105" i="1"/>
  <c r="BP105" i="1"/>
  <c r="BM105" i="1"/>
  <c r="AQ105" i="1"/>
  <c r="BN105" i="1"/>
  <c r="BT105" i="1"/>
  <c r="BV105" i="1"/>
  <c r="AT105" i="1"/>
  <c r="AS105" i="1"/>
  <c r="AM105" i="1"/>
  <c r="AE104" i="1"/>
  <c r="BD104" i="1"/>
  <c r="BF104" i="1"/>
  <c r="BG104" i="1"/>
  <c r="AZ104" i="1"/>
  <c r="BH104" i="1"/>
  <c r="AM104" i="1"/>
  <c r="BO104" i="1"/>
  <c r="BI104" i="1"/>
  <c r="BK104" i="1"/>
  <c r="BP104" i="1"/>
  <c r="BM104" i="1"/>
  <c r="AQ104" i="1"/>
  <c r="BN104" i="1"/>
  <c r="BT104" i="1"/>
  <c r="BV104" i="1"/>
  <c r="AT104" i="1"/>
  <c r="AS104" i="1"/>
  <c r="AE103" i="1"/>
  <c r="BD103" i="1"/>
  <c r="BF103" i="1"/>
  <c r="BG103" i="1"/>
  <c r="AZ103" i="1"/>
  <c r="BH103" i="1"/>
  <c r="BI103" i="1"/>
  <c r="BK103" i="1"/>
  <c r="BP103" i="1"/>
  <c r="BM103" i="1"/>
  <c r="AQ103" i="1"/>
  <c r="BN103" i="1"/>
  <c r="BT103" i="1"/>
  <c r="BV103" i="1"/>
  <c r="AT103" i="1"/>
  <c r="AS103" i="1"/>
  <c r="AM103" i="1"/>
  <c r="AE102" i="1"/>
  <c r="BD102" i="1"/>
  <c r="BF102" i="1"/>
  <c r="BG102" i="1"/>
  <c r="AM102" i="1"/>
  <c r="BO102" i="1"/>
  <c r="BI102" i="1"/>
  <c r="BK102" i="1"/>
  <c r="BP102" i="1"/>
  <c r="BM102" i="1"/>
  <c r="AQ102" i="1"/>
  <c r="BN102" i="1"/>
  <c r="BT102" i="1"/>
  <c r="BV102" i="1"/>
  <c r="AT102" i="1"/>
  <c r="AS102" i="1"/>
  <c r="AE101" i="1"/>
  <c r="BD101" i="1"/>
  <c r="BF101" i="1"/>
  <c r="BG101" i="1"/>
  <c r="AM101" i="1"/>
  <c r="BO101" i="1"/>
  <c r="BI101" i="1"/>
  <c r="BK101" i="1"/>
  <c r="BP101" i="1"/>
  <c r="BM101" i="1"/>
  <c r="AQ101" i="1"/>
  <c r="BN101" i="1"/>
  <c r="BT101" i="1"/>
  <c r="BV101" i="1"/>
  <c r="AT101" i="1"/>
  <c r="AS101" i="1"/>
  <c r="AE100" i="1"/>
  <c r="BD100" i="1"/>
  <c r="BF100" i="1"/>
  <c r="BG100" i="1"/>
  <c r="AM100" i="1"/>
  <c r="BO100" i="1"/>
  <c r="BI100" i="1"/>
  <c r="BK100" i="1"/>
  <c r="BP100" i="1"/>
  <c r="BM100" i="1"/>
  <c r="AQ100" i="1"/>
  <c r="BN100" i="1"/>
  <c r="BT100" i="1"/>
  <c r="BV100" i="1"/>
  <c r="AT100" i="1"/>
  <c r="AS100" i="1"/>
  <c r="AE99" i="1"/>
  <c r="BD99" i="1"/>
  <c r="BF99" i="1"/>
  <c r="BG99" i="1"/>
  <c r="AM99" i="1"/>
  <c r="BO99" i="1"/>
  <c r="BI99" i="1"/>
  <c r="BK99" i="1"/>
  <c r="BP99" i="1"/>
  <c r="BM99" i="1"/>
  <c r="AQ99" i="1"/>
  <c r="BN99" i="1"/>
  <c r="BT99" i="1"/>
  <c r="BV99" i="1"/>
  <c r="AT99" i="1"/>
  <c r="AS99" i="1"/>
  <c r="AE98" i="1"/>
  <c r="BD98" i="1"/>
  <c r="BF98" i="1"/>
  <c r="BG98" i="1"/>
  <c r="AM98" i="1"/>
  <c r="BO98" i="1"/>
  <c r="BI98" i="1"/>
  <c r="BK98" i="1"/>
  <c r="BP98" i="1"/>
  <c r="BM98" i="1"/>
  <c r="AQ98" i="1"/>
  <c r="BN98" i="1"/>
  <c r="BT98" i="1"/>
  <c r="BV98" i="1"/>
  <c r="AT98" i="1"/>
  <c r="AS98" i="1"/>
  <c r="AE97" i="1"/>
  <c r="BD97" i="1"/>
  <c r="BF97" i="1"/>
  <c r="BG97" i="1"/>
  <c r="AM97" i="1"/>
  <c r="BO97" i="1"/>
  <c r="BI97" i="1"/>
  <c r="BK97" i="1"/>
  <c r="BP97" i="1"/>
  <c r="BM97" i="1"/>
  <c r="AQ97" i="1"/>
  <c r="BN97" i="1"/>
  <c r="BT97" i="1"/>
  <c r="BV97" i="1"/>
  <c r="AT97" i="1"/>
  <c r="AS97" i="1"/>
  <c r="AE96" i="1"/>
  <c r="BD96" i="1"/>
  <c r="BF96" i="1"/>
  <c r="BG96" i="1"/>
  <c r="AM96" i="1"/>
  <c r="BO96" i="1"/>
  <c r="BI96" i="1"/>
  <c r="BK96" i="1"/>
  <c r="BP96" i="1"/>
  <c r="BM96" i="1"/>
  <c r="AQ96" i="1"/>
  <c r="BN96" i="1"/>
  <c r="BT96" i="1"/>
  <c r="BV96" i="1"/>
  <c r="AT96" i="1"/>
  <c r="AS96" i="1"/>
  <c r="AE95" i="1"/>
  <c r="BD95" i="1"/>
  <c r="BF95" i="1"/>
  <c r="BG95" i="1"/>
  <c r="AM95" i="1"/>
  <c r="BO95" i="1"/>
  <c r="BI95" i="1"/>
  <c r="BK95" i="1"/>
  <c r="BP95" i="1"/>
  <c r="BM95" i="1"/>
  <c r="AQ95" i="1"/>
  <c r="BN95" i="1"/>
  <c r="BT95" i="1"/>
  <c r="BV95" i="1"/>
  <c r="AT95" i="1"/>
  <c r="AS95" i="1"/>
  <c r="AE94" i="1"/>
  <c r="BD94" i="1"/>
  <c r="BF94" i="1"/>
  <c r="BG94" i="1"/>
  <c r="AM94" i="1"/>
  <c r="BO94" i="1"/>
  <c r="BI94" i="1"/>
  <c r="BK94" i="1"/>
  <c r="BP94" i="1"/>
  <c r="BM94" i="1"/>
  <c r="AQ94" i="1"/>
  <c r="BN94" i="1"/>
  <c r="BT94" i="1"/>
  <c r="BV94" i="1"/>
  <c r="AT94" i="1"/>
  <c r="AS94" i="1"/>
  <c r="AE93" i="1"/>
  <c r="BD93" i="1"/>
  <c r="BF93" i="1"/>
  <c r="BG93" i="1"/>
  <c r="AM93" i="1"/>
  <c r="BO93" i="1"/>
  <c r="BI93" i="1"/>
  <c r="BK93" i="1"/>
  <c r="BP93" i="1"/>
  <c r="BM93" i="1"/>
  <c r="AQ93" i="1"/>
  <c r="BN93" i="1"/>
  <c r="BT93" i="1"/>
  <c r="BV93" i="1"/>
  <c r="AT93" i="1"/>
  <c r="AS93" i="1"/>
  <c r="AE92" i="1"/>
  <c r="BD92" i="1"/>
  <c r="BF92" i="1"/>
  <c r="BG92" i="1"/>
  <c r="AM92" i="1"/>
  <c r="BO92" i="1"/>
  <c r="BI92" i="1"/>
  <c r="BK92" i="1"/>
  <c r="BP92" i="1"/>
  <c r="BM92" i="1"/>
  <c r="AQ92" i="1"/>
  <c r="BN92" i="1"/>
  <c r="BT92" i="1"/>
  <c r="BV92" i="1"/>
  <c r="AT92" i="1"/>
  <c r="AS92" i="1"/>
  <c r="AE91" i="1"/>
  <c r="BD91" i="1"/>
  <c r="BF91" i="1"/>
  <c r="BG91" i="1"/>
  <c r="AM91" i="1"/>
  <c r="BO91" i="1"/>
  <c r="BI91" i="1"/>
  <c r="BK91" i="1"/>
  <c r="BP91" i="1"/>
  <c r="BM91" i="1"/>
  <c r="AQ91" i="1"/>
  <c r="BN91" i="1"/>
  <c r="BT91" i="1"/>
  <c r="BV91" i="1"/>
  <c r="AT91" i="1"/>
  <c r="AS91" i="1"/>
  <c r="AE90" i="1"/>
  <c r="BD90" i="1"/>
  <c r="BF90" i="1"/>
  <c r="BG90" i="1"/>
  <c r="BI90" i="1"/>
  <c r="BK90" i="1"/>
  <c r="BP90" i="1"/>
  <c r="BM90" i="1"/>
  <c r="AQ90" i="1"/>
  <c r="BN90" i="1"/>
  <c r="BT90" i="1"/>
  <c r="BV90" i="1"/>
  <c r="AT90" i="1"/>
  <c r="AS90" i="1"/>
  <c r="AM90" i="1"/>
  <c r="AE89" i="1"/>
  <c r="BD89" i="1"/>
  <c r="BF89" i="1"/>
  <c r="BG89" i="1"/>
  <c r="AM89" i="1"/>
  <c r="BO89" i="1"/>
  <c r="BI89" i="1"/>
  <c r="BK89" i="1"/>
  <c r="BP89" i="1"/>
  <c r="BM89" i="1"/>
  <c r="AQ89" i="1"/>
  <c r="BN89" i="1"/>
  <c r="BT89" i="1"/>
  <c r="BV89" i="1"/>
  <c r="AT89" i="1"/>
  <c r="AS89" i="1"/>
  <c r="AE88" i="1"/>
  <c r="BD88" i="1"/>
  <c r="BF88" i="1"/>
  <c r="BG88" i="1"/>
  <c r="AM88" i="1"/>
  <c r="BO88" i="1"/>
  <c r="BI88" i="1"/>
  <c r="BK88" i="1"/>
  <c r="BP88" i="1"/>
  <c r="BM88" i="1"/>
  <c r="AQ88" i="1"/>
  <c r="BN88" i="1"/>
  <c r="BT88" i="1"/>
  <c r="BV88" i="1"/>
  <c r="AT88" i="1"/>
  <c r="AS88" i="1"/>
  <c r="AE87" i="1"/>
  <c r="BD87" i="1"/>
  <c r="BF87" i="1"/>
  <c r="BG87" i="1"/>
  <c r="AM87" i="1"/>
  <c r="BO87" i="1"/>
  <c r="BI87" i="1"/>
  <c r="BK87" i="1"/>
  <c r="BP87" i="1"/>
  <c r="BM87" i="1"/>
  <c r="AQ87" i="1"/>
  <c r="BN87" i="1"/>
  <c r="BT87" i="1"/>
  <c r="BV87" i="1"/>
  <c r="AT87" i="1"/>
  <c r="AS87" i="1"/>
  <c r="AE86" i="1"/>
  <c r="BD86" i="1"/>
  <c r="BF86" i="1"/>
  <c r="BG86" i="1"/>
  <c r="AM86" i="1"/>
  <c r="BO86" i="1"/>
  <c r="BI86" i="1"/>
  <c r="BK86" i="1"/>
  <c r="BP86" i="1"/>
  <c r="BM86" i="1"/>
  <c r="AQ86" i="1"/>
  <c r="BN86" i="1"/>
  <c r="BT86" i="1"/>
  <c r="BV86" i="1"/>
  <c r="AT86" i="1"/>
  <c r="AS86" i="1"/>
  <c r="AE85" i="1"/>
  <c r="BD85" i="1"/>
  <c r="BF85" i="1"/>
  <c r="BG85" i="1"/>
  <c r="AM85" i="1"/>
  <c r="BO85" i="1"/>
  <c r="BI85" i="1"/>
  <c r="BK85" i="1"/>
  <c r="BP85" i="1"/>
  <c r="BM85" i="1"/>
  <c r="AQ85" i="1"/>
  <c r="BN85" i="1"/>
  <c r="BT85" i="1"/>
  <c r="BV85" i="1"/>
  <c r="AT85" i="1"/>
  <c r="AS85" i="1"/>
  <c r="AE84" i="1"/>
  <c r="BD84" i="1"/>
  <c r="BF84" i="1"/>
  <c r="BG84" i="1"/>
  <c r="AM84" i="1"/>
  <c r="BO84" i="1"/>
  <c r="BI84" i="1"/>
  <c r="BK84" i="1"/>
  <c r="BP84" i="1"/>
  <c r="BM84" i="1"/>
  <c r="AQ84" i="1"/>
  <c r="BN84" i="1"/>
  <c r="BT84" i="1"/>
  <c r="BV84" i="1"/>
  <c r="AT84" i="1"/>
  <c r="AS84" i="1"/>
  <c r="AE83" i="1"/>
  <c r="BD83" i="1"/>
  <c r="BF83" i="1"/>
  <c r="BG83" i="1"/>
  <c r="AM83" i="1"/>
  <c r="BO83" i="1"/>
  <c r="BI83" i="1"/>
  <c r="BK83" i="1"/>
  <c r="BP83" i="1"/>
  <c r="BM83" i="1"/>
  <c r="AQ83" i="1"/>
  <c r="BN83" i="1"/>
  <c r="BT83" i="1"/>
  <c r="BV83" i="1"/>
  <c r="AT83" i="1"/>
  <c r="AS83" i="1"/>
  <c r="AE82" i="1"/>
  <c r="BD82" i="1"/>
  <c r="BF82" i="1"/>
  <c r="BG82" i="1"/>
  <c r="AM82" i="1"/>
  <c r="BO82" i="1"/>
  <c r="BI82" i="1"/>
  <c r="BK82" i="1"/>
  <c r="BP82" i="1"/>
  <c r="BM82" i="1"/>
  <c r="AQ82" i="1"/>
  <c r="BN82" i="1"/>
  <c r="BT82" i="1"/>
  <c r="BV82" i="1"/>
  <c r="AT82" i="1"/>
  <c r="AS82" i="1"/>
  <c r="AE81" i="1"/>
  <c r="BD81" i="1"/>
  <c r="BF81" i="1"/>
  <c r="BG81" i="1"/>
  <c r="AM81" i="1"/>
  <c r="BO81" i="1"/>
  <c r="BI81" i="1"/>
  <c r="BK81" i="1"/>
  <c r="BP81" i="1"/>
  <c r="BM81" i="1"/>
  <c r="AQ81" i="1"/>
  <c r="BN81" i="1"/>
  <c r="BT81" i="1"/>
  <c r="BV81" i="1"/>
  <c r="AT81" i="1"/>
  <c r="AS81" i="1"/>
  <c r="AE80" i="1"/>
  <c r="BD80" i="1"/>
  <c r="BF80" i="1"/>
  <c r="BG80" i="1"/>
  <c r="AM80" i="1"/>
  <c r="BO80" i="1"/>
  <c r="BI80" i="1"/>
  <c r="BK80" i="1"/>
  <c r="BP80" i="1"/>
  <c r="BM80" i="1"/>
  <c r="AQ80" i="1"/>
  <c r="BN80" i="1"/>
  <c r="BT80" i="1"/>
  <c r="BV80" i="1"/>
  <c r="AT80" i="1"/>
  <c r="AS80" i="1"/>
  <c r="AE79" i="1"/>
  <c r="BD79" i="1"/>
  <c r="BF79" i="1"/>
  <c r="BG79" i="1"/>
  <c r="AM79" i="1"/>
  <c r="BO79" i="1"/>
  <c r="BI79" i="1"/>
  <c r="BK79" i="1"/>
  <c r="BP79" i="1"/>
  <c r="BM79" i="1"/>
  <c r="AQ79" i="1"/>
  <c r="BN79" i="1"/>
  <c r="BT79" i="1"/>
  <c r="BV79" i="1"/>
  <c r="AT79" i="1"/>
  <c r="AS79" i="1"/>
  <c r="AE78" i="1"/>
  <c r="BD78" i="1"/>
  <c r="BF78" i="1"/>
  <c r="BG78" i="1"/>
  <c r="AM78" i="1"/>
  <c r="BO78" i="1"/>
  <c r="BI78" i="1"/>
  <c r="BK78" i="1"/>
  <c r="BP78" i="1"/>
  <c r="BM78" i="1"/>
  <c r="AQ78" i="1"/>
  <c r="BN78" i="1"/>
  <c r="BT78" i="1"/>
  <c r="BV78" i="1"/>
  <c r="AT78" i="1"/>
  <c r="AS78" i="1"/>
  <c r="AE77" i="1"/>
  <c r="BD77" i="1"/>
  <c r="BF77" i="1"/>
  <c r="BG77" i="1"/>
  <c r="AM77" i="1"/>
  <c r="BO77" i="1"/>
  <c r="BI77" i="1"/>
  <c r="BK77" i="1"/>
  <c r="BP77" i="1"/>
  <c r="BM77" i="1"/>
  <c r="AQ77" i="1"/>
  <c r="BN77" i="1"/>
  <c r="BT77" i="1"/>
  <c r="BV77" i="1"/>
  <c r="AT77" i="1"/>
  <c r="AS77" i="1"/>
  <c r="AE76" i="1"/>
  <c r="BD76" i="1"/>
  <c r="BF76" i="1"/>
  <c r="BG76" i="1"/>
  <c r="AM76" i="1"/>
  <c r="BO76" i="1"/>
  <c r="BI76" i="1"/>
  <c r="BK76" i="1"/>
  <c r="BP76" i="1"/>
  <c r="BM76" i="1"/>
  <c r="AQ76" i="1"/>
  <c r="BN76" i="1"/>
  <c r="BT76" i="1"/>
  <c r="BV76" i="1"/>
  <c r="AT76" i="1"/>
  <c r="AS76" i="1"/>
  <c r="AE75" i="1"/>
  <c r="BD75" i="1"/>
  <c r="BF75" i="1"/>
  <c r="BG75" i="1"/>
  <c r="AM75" i="1"/>
  <c r="BO75" i="1"/>
  <c r="BI75" i="1"/>
  <c r="BK75" i="1"/>
  <c r="BP75" i="1"/>
  <c r="BM75" i="1"/>
  <c r="BT75" i="1"/>
  <c r="BV75" i="1"/>
  <c r="AT75" i="1"/>
  <c r="AS75" i="1"/>
  <c r="AQ75" i="1"/>
  <c r="AE74" i="1"/>
  <c r="BD74" i="1"/>
  <c r="BF74" i="1"/>
  <c r="BG74" i="1"/>
  <c r="AM74" i="1"/>
  <c r="BO74" i="1"/>
  <c r="BI74" i="1"/>
  <c r="BK74" i="1"/>
  <c r="BP74" i="1"/>
  <c r="BM74" i="1"/>
  <c r="AQ74" i="1"/>
  <c r="BN74" i="1"/>
  <c r="BT74" i="1"/>
  <c r="BV74" i="1"/>
  <c r="AT74" i="1"/>
  <c r="AS74" i="1"/>
  <c r="AE73" i="1"/>
  <c r="BD73" i="1"/>
  <c r="BF73" i="1"/>
  <c r="BG73" i="1"/>
  <c r="AM73" i="1"/>
  <c r="BO73" i="1"/>
  <c r="BI73" i="1"/>
  <c r="BK73" i="1"/>
  <c r="BP73" i="1"/>
  <c r="BM73" i="1"/>
  <c r="BT73" i="1"/>
  <c r="BV73" i="1"/>
  <c r="AT73" i="1"/>
  <c r="AS73" i="1"/>
  <c r="AQ73" i="1"/>
  <c r="AE72" i="1"/>
  <c r="BD72" i="1"/>
  <c r="BF72" i="1"/>
  <c r="BG72" i="1"/>
  <c r="AM72" i="1"/>
  <c r="BO72" i="1"/>
  <c r="BI72" i="1"/>
  <c r="BK72" i="1"/>
  <c r="BP72" i="1"/>
  <c r="BM72" i="1"/>
  <c r="AQ72" i="1"/>
  <c r="BN72" i="1"/>
  <c r="BT72" i="1"/>
  <c r="BV72" i="1"/>
  <c r="AT72" i="1"/>
  <c r="AS72" i="1"/>
  <c r="AE71" i="1"/>
  <c r="BD71" i="1"/>
  <c r="BF71" i="1"/>
  <c r="BG71" i="1"/>
  <c r="AM71" i="1"/>
  <c r="BO71" i="1"/>
  <c r="BI71" i="1"/>
  <c r="BK71" i="1"/>
  <c r="BP71" i="1"/>
  <c r="BM71" i="1"/>
  <c r="AQ71" i="1"/>
  <c r="BN71" i="1"/>
  <c r="BT71" i="1"/>
  <c r="BV71" i="1"/>
  <c r="AT71" i="1"/>
  <c r="AS71" i="1"/>
  <c r="AE70" i="1"/>
  <c r="BD70" i="1"/>
  <c r="BF70" i="1"/>
  <c r="BG70" i="1"/>
  <c r="AM70" i="1"/>
  <c r="BO70" i="1"/>
  <c r="BI70" i="1"/>
  <c r="BK70" i="1"/>
  <c r="BP70" i="1"/>
  <c r="BM70" i="1"/>
  <c r="AQ70" i="1"/>
  <c r="BN70" i="1"/>
  <c r="BT70" i="1"/>
  <c r="BV70" i="1"/>
  <c r="AT70" i="1"/>
  <c r="AS70" i="1"/>
  <c r="AE69" i="1"/>
  <c r="BD69" i="1"/>
  <c r="BF69" i="1"/>
  <c r="BG69" i="1"/>
  <c r="AM69" i="1"/>
  <c r="BO69" i="1"/>
  <c r="BI69" i="1"/>
  <c r="BK69" i="1"/>
  <c r="BP69" i="1"/>
  <c r="BM69" i="1"/>
  <c r="AQ69" i="1"/>
  <c r="BN69" i="1"/>
  <c r="BT69" i="1"/>
  <c r="BV69" i="1"/>
  <c r="AT69" i="1"/>
  <c r="AS69" i="1"/>
  <c r="AE68" i="1"/>
  <c r="BD68" i="1"/>
  <c r="BF68" i="1"/>
  <c r="BG68" i="1"/>
  <c r="AM68" i="1"/>
  <c r="BO68" i="1"/>
  <c r="BI68" i="1"/>
  <c r="BK68" i="1"/>
  <c r="BP68" i="1"/>
  <c r="BM68" i="1"/>
  <c r="AQ68" i="1"/>
  <c r="BN68" i="1"/>
  <c r="BT68" i="1"/>
  <c r="BV68" i="1"/>
  <c r="AT68" i="1"/>
  <c r="AS68" i="1"/>
  <c r="AE67" i="1"/>
  <c r="BD67" i="1"/>
  <c r="BF67" i="1"/>
  <c r="BG67" i="1"/>
  <c r="AM67" i="1"/>
  <c r="BO67" i="1"/>
  <c r="BI67" i="1"/>
  <c r="BK67" i="1"/>
  <c r="BP67" i="1"/>
  <c r="BM67" i="1"/>
  <c r="AQ67" i="1"/>
  <c r="BN67" i="1"/>
  <c r="BT67" i="1"/>
  <c r="BV67" i="1"/>
  <c r="AT67" i="1"/>
  <c r="AS67" i="1"/>
  <c r="AE66" i="1"/>
  <c r="BD66" i="1"/>
  <c r="BF66" i="1"/>
  <c r="BG66" i="1"/>
  <c r="AM66" i="1"/>
  <c r="BO66" i="1"/>
  <c r="BI66" i="1"/>
  <c r="BK66" i="1"/>
  <c r="BP66" i="1"/>
  <c r="BM66" i="1"/>
  <c r="AQ66" i="1"/>
  <c r="BN66" i="1"/>
  <c r="BT66" i="1"/>
  <c r="BV66" i="1"/>
  <c r="AT66" i="1"/>
  <c r="AS66" i="1"/>
  <c r="AE65" i="1"/>
  <c r="BD65" i="1"/>
  <c r="BF65" i="1"/>
  <c r="BG65" i="1"/>
  <c r="AM65" i="1"/>
  <c r="BO65" i="1"/>
  <c r="BI65" i="1"/>
  <c r="BK65" i="1"/>
  <c r="BP65" i="1"/>
  <c r="BM65" i="1"/>
  <c r="AQ65" i="1"/>
  <c r="BN65" i="1"/>
  <c r="BT65" i="1"/>
  <c r="BV65" i="1"/>
  <c r="AT65" i="1"/>
  <c r="AS65" i="1"/>
  <c r="AE64" i="1"/>
  <c r="BD64" i="1"/>
  <c r="BF64" i="1"/>
  <c r="BG64" i="1"/>
  <c r="AM64" i="1"/>
  <c r="BO64" i="1"/>
  <c r="BI64" i="1"/>
  <c r="BK64" i="1"/>
  <c r="BP64" i="1"/>
  <c r="BM64" i="1"/>
  <c r="AQ64" i="1"/>
  <c r="BN64" i="1"/>
  <c r="BT64" i="1"/>
  <c r="BV64" i="1"/>
  <c r="AT64" i="1"/>
  <c r="AS64" i="1"/>
  <c r="F60" i="3"/>
  <c r="AE63" i="1"/>
  <c r="BD63" i="1"/>
  <c r="BF63" i="1"/>
  <c r="BG63" i="1"/>
  <c r="AM63" i="1"/>
  <c r="BO63" i="1"/>
  <c r="BI63" i="1"/>
  <c r="BK63" i="1"/>
  <c r="BP63" i="1"/>
  <c r="BM63" i="1"/>
  <c r="BT63" i="1"/>
  <c r="BV63" i="1"/>
  <c r="AT63" i="1"/>
  <c r="AS63" i="1"/>
  <c r="AQ63" i="1"/>
  <c r="AE62" i="1"/>
  <c r="BD62" i="1"/>
  <c r="BF62" i="1"/>
  <c r="BG62" i="1"/>
  <c r="AM62" i="1"/>
  <c r="BO62" i="1"/>
  <c r="BI62" i="1"/>
  <c r="BK62" i="1"/>
  <c r="BP62" i="1"/>
  <c r="BM62" i="1"/>
  <c r="BT62" i="1"/>
  <c r="BV62" i="1"/>
  <c r="AT62" i="1"/>
  <c r="AS62" i="1"/>
  <c r="AQ62" i="1"/>
  <c r="F58" i="3"/>
  <c r="AE61" i="1"/>
  <c r="BD61" i="1"/>
  <c r="BF61" i="1"/>
  <c r="BG61" i="1"/>
  <c r="AM61" i="1"/>
  <c r="BO61" i="1"/>
  <c r="BI61" i="1"/>
  <c r="BK61" i="1"/>
  <c r="BP61" i="1"/>
  <c r="BM61" i="1"/>
  <c r="AQ61" i="1"/>
  <c r="BN61" i="1"/>
  <c r="BT61" i="1"/>
  <c r="BV61" i="1"/>
  <c r="AT61" i="1"/>
  <c r="AS61" i="1"/>
  <c r="BF60" i="1"/>
  <c r="BI60" i="1"/>
  <c r="BK60" i="1"/>
  <c r="BP60" i="1"/>
  <c r="BM60" i="1"/>
  <c r="BT60" i="1"/>
  <c r="F57" i="3"/>
  <c r="BV60" i="1"/>
  <c r="BF59" i="1"/>
  <c r="BI59" i="1"/>
  <c r="BK59" i="1"/>
  <c r="BP59" i="1"/>
  <c r="BM59" i="1"/>
  <c r="BT59" i="1"/>
  <c r="F56" i="3"/>
  <c r="BV59" i="1"/>
  <c r="BF58" i="1"/>
  <c r="BI58" i="1"/>
  <c r="BK58" i="1"/>
  <c r="BP58" i="1"/>
  <c r="BM58" i="1"/>
  <c r="BT58" i="1"/>
  <c r="F55" i="3"/>
  <c r="BV58" i="1"/>
  <c r="BF57" i="1"/>
  <c r="BI57" i="1"/>
  <c r="BK57" i="1"/>
  <c r="BP57" i="1"/>
  <c r="BM57" i="1"/>
  <c r="BT57" i="1"/>
  <c r="F54" i="3"/>
  <c r="BV57" i="1"/>
  <c r="BF56" i="1"/>
  <c r="BI56" i="1"/>
  <c r="BK56" i="1"/>
  <c r="BP56" i="1"/>
  <c r="BM56" i="1"/>
  <c r="BT56" i="1"/>
  <c r="F53" i="3"/>
  <c r="BV56" i="1"/>
  <c r="BF55" i="1"/>
  <c r="BI55" i="1"/>
  <c r="BK55" i="1"/>
  <c r="BP55" i="1"/>
  <c r="BM55" i="1"/>
  <c r="BT55" i="1"/>
  <c r="F52" i="3"/>
  <c r="BV55" i="1"/>
  <c r="BF54" i="1"/>
  <c r="BI54" i="1"/>
  <c r="BK54" i="1"/>
  <c r="BP54" i="1"/>
  <c r="BM54" i="1"/>
  <c r="BT54" i="1"/>
  <c r="F51" i="3"/>
  <c r="BV54" i="1"/>
  <c r="BF53" i="1"/>
  <c r="BI53" i="1"/>
  <c r="BK53" i="1"/>
  <c r="BP53" i="1"/>
  <c r="BM53" i="1"/>
  <c r="BT53" i="1"/>
  <c r="F50" i="3"/>
  <c r="BV53" i="1"/>
  <c r="BF52" i="1"/>
  <c r="BI52" i="1"/>
  <c r="BK52" i="1"/>
  <c r="BP52" i="1"/>
  <c r="BM52" i="1"/>
  <c r="BT52" i="1"/>
  <c r="F49" i="3"/>
  <c r="BV52" i="1"/>
  <c r="BF51" i="1"/>
  <c r="BI51" i="1"/>
  <c r="BK51" i="1"/>
  <c r="BP51" i="1"/>
  <c r="BM51" i="1"/>
  <c r="BT51" i="1"/>
  <c r="BV51" i="1"/>
  <c r="BF50" i="1"/>
  <c r="BI50" i="1"/>
  <c r="BK50" i="1"/>
  <c r="BP50" i="1"/>
  <c r="BM50" i="1"/>
  <c r="BT50" i="1"/>
  <c r="BV50" i="1"/>
  <c r="F46" i="3"/>
  <c r="AE49" i="1"/>
  <c r="BD49" i="1"/>
  <c r="BF49" i="1"/>
  <c r="BG49" i="1"/>
  <c r="BI49" i="1"/>
  <c r="BK49" i="1"/>
  <c r="BP49" i="1"/>
  <c r="BM49" i="1"/>
  <c r="BT49" i="1"/>
  <c r="BV49" i="1"/>
  <c r="BF48" i="1"/>
  <c r="BI48" i="1"/>
  <c r="BK48" i="1"/>
  <c r="BP48" i="1"/>
  <c r="BM48" i="1"/>
  <c r="BT48" i="1"/>
  <c r="F45" i="3"/>
  <c r="BV48" i="1"/>
  <c r="BF47" i="1"/>
  <c r="BI47" i="1"/>
  <c r="BK47" i="1"/>
  <c r="BP47" i="1"/>
  <c r="BM47" i="1"/>
  <c r="BT47" i="1"/>
  <c r="BV47" i="1"/>
  <c r="AZ47" i="1"/>
  <c r="AY47" i="1"/>
  <c r="AX47" i="1"/>
  <c r="AW47" i="1"/>
  <c r="AV47" i="1"/>
  <c r="AU47" i="1"/>
  <c r="AT47" i="1"/>
  <c r="BF46" i="1"/>
  <c r="BI46" i="1"/>
  <c r="BK46" i="1"/>
  <c r="BP46" i="1"/>
  <c r="BM46" i="1"/>
  <c r="BT46" i="1"/>
  <c r="BV46" i="1"/>
  <c r="BF45" i="1"/>
  <c r="BI45" i="1"/>
  <c r="BK45" i="1"/>
  <c r="BP45" i="1"/>
  <c r="BM45" i="1"/>
  <c r="BT45" i="1"/>
  <c r="F42" i="3"/>
  <c r="BV45" i="1"/>
  <c r="BF44" i="1"/>
  <c r="BI44" i="1"/>
  <c r="BK44" i="1"/>
  <c r="BP44" i="1"/>
  <c r="BM44" i="1"/>
  <c r="BT44" i="1"/>
  <c r="BV44" i="1"/>
  <c r="BF43" i="1"/>
  <c r="BI43" i="1"/>
  <c r="BK43" i="1"/>
  <c r="BP43" i="1"/>
  <c r="BM43" i="1"/>
  <c r="BT43" i="1"/>
  <c r="F40" i="3"/>
  <c r="BV43" i="1"/>
  <c r="BF42" i="1"/>
  <c r="BI42" i="1"/>
  <c r="BK42" i="1"/>
  <c r="BP42" i="1"/>
  <c r="BM42" i="1"/>
  <c r="BT42" i="1"/>
  <c r="BV42" i="1"/>
  <c r="AZ42" i="1"/>
  <c r="AY42" i="1"/>
  <c r="AX42" i="1"/>
  <c r="AW42" i="1"/>
  <c r="AV42" i="1"/>
  <c r="AU42" i="1"/>
  <c r="AT42" i="1"/>
  <c r="BF41" i="1"/>
  <c r="BI41" i="1"/>
  <c r="BK41" i="1"/>
  <c r="BP41" i="1"/>
  <c r="BM41" i="1"/>
  <c r="BT41" i="1"/>
  <c r="F38" i="3"/>
  <c r="BV41" i="1"/>
  <c r="BF40" i="1"/>
  <c r="BI40" i="1"/>
  <c r="BK40" i="1"/>
  <c r="BP40" i="1"/>
  <c r="BM40" i="1"/>
  <c r="BT40" i="1"/>
  <c r="F37" i="3"/>
  <c r="BV40" i="1"/>
  <c r="BF39" i="1"/>
  <c r="BI39" i="1"/>
  <c r="BK39" i="1"/>
  <c r="BP39" i="1"/>
  <c r="BM39" i="1"/>
  <c r="BT39" i="1"/>
  <c r="F36" i="3"/>
  <c r="BV39" i="1"/>
  <c r="BF38" i="1"/>
  <c r="BI38" i="1"/>
  <c r="BK38" i="1"/>
  <c r="BP38" i="1"/>
  <c r="BM38" i="1"/>
  <c r="BT38" i="1"/>
  <c r="BV38" i="1"/>
  <c r="F30" i="3"/>
  <c r="AE33" i="1"/>
  <c r="F29" i="3"/>
  <c r="AE32" i="1"/>
  <c r="F28" i="3"/>
  <c r="AE31" i="1"/>
  <c r="F14" i="3"/>
  <c r="AE17" i="1"/>
  <c r="F12" i="3"/>
  <c r="AE15" i="1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3" i="3"/>
  <c r="F11" i="3"/>
  <c r="F10" i="3"/>
  <c r="F9" i="3"/>
  <c r="F8" i="3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G522" i="2"/>
  <c r="M522" i="2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BP441" i="1"/>
  <c r="BO441" i="1"/>
  <c r="BN441" i="1"/>
  <c r="BM441" i="1"/>
  <c r="BL441" i="1"/>
  <c r="BH441" i="1"/>
  <c r="BK441" i="1"/>
  <c r="BI441" i="1"/>
  <c r="BG441" i="1"/>
  <c r="BP440" i="1"/>
  <c r="BO440" i="1"/>
  <c r="BN440" i="1"/>
  <c r="BM440" i="1"/>
  <c r="BL440" i="1"/>
  <c r="BH440" i="1"/>
  <c r="BK440" i="1"/>
  <c r="BI440" i="1"/>
  <c r="BG440" i="1"/>
  <c r="BP439" i="1"/>
  <c r="BO439" i="1"/>
  <c r="BN439" i="1"/>
  <c r="BM439" i="1"/>
  <c r="BL439" i="1"/>
  <c r="BH439" i="1"/>
  <c r="BK439" i="1"/>
  <c r="BI439" i="1"/>
  <c r="BG439" i="1"/>
  <c r="BP438" i="1"/>
  <c r="BO438" i="1"/>
  <c r="BN438" i="1"/>
  <c r="BM438" i="1"/>
  <c r="BL438" i="1"/>
  <c r="BH438" i="1"/>
  <c r="BK438" i="1"/>
  <c r="BI438" i="1"/>
  <c r="BG438" i="1"/>
  <c r="BP437" i="1"/>
  <c r="BO437" i="1"/>
  <c r="BN437" i="1"/>
  <c r="BM437" i="1"/>
  <c r="BL437" i="1"/>
  <c r="BH437" i="1"/>
  <c r="BK437" i="1"/>
  <c r="BI437" i="1"/>
  <c r="BG437" i="1"/>
  <c r="BP436" i="1"/>
  <c r="BO436" i="1"/>
  <c r="BN436" i="1"/>
  <c r="BM436" i="1"/>
  <c r="BL436" i="1"/>
  <c r="BH436" i="1"/>
  <c r="BK436" i="1"/>
  <c r="BI436" i="1"/>
  <c r="BG436" i="1"/>
  <c r="BP435" i="1"/>
  <c r="BO435" i="1"/>
  <c r="BN435" i="1"/>
  <c r="BM435" i="1"/>
  <c r="BL435" i="1"/>
  <c r="BH435" i="1"/>
  <c r="BK435" i="1"/>
  <c r="BI435" i="1"/>
  <c r="BG435" i="1"/>
  <c r="BP434" i="1"/>
  <c r="BO434" i="1"/>
  <c r="BN434" i="1"/>
  <c r="BM434" i="1"/>
  <c r="BL434" i="1"/>
  <c r="BH434" i="1"/>
  <c r="BK434" i="1"/>
  <c r="BI434" i="1"/>
  <c r="BG434" i="1"/>
  <c r="BP433" i="1"/>
  <c r="BO433" i="1"/>
  <c r="BN433" i="1"/>
  <c r="BM433" i="1"/>
  <c r="BL433" i="1"/>
  <c r="BH433" i="1"/>
  <c r="BK433" i="1"/>
  <c r="BI433" i="1"/>
  <c r="BG433" i="1"/>
  <c r="BP432" i="1"/>
  <c r="BO432" i="1"/>
  <c r="BN432" i="1"/>
  <c r="BM432" i="1"/>
  <c r="BL432" i="1"/>
  <c r="BH432" i="1"/>
  <c r="BK432" i="1"/>
  <c r="BI432" i="1"/>
  <c r="BG432" i="1"/>
  <c r="BP431" i="1"/>
  <c r="BO431" i="1"/>
  <c r="BN431" i="1"/>
  <c r="BM431" i="1"/>
  <c r="BL431" i="1"/>
  <c r="BH431" i="1"/>
  <c r="BK431" i="1"/>
  <c r="BI431" i="1"/>
  <c r="BG431" i="1"/>
  <c r="BP430" i="1"/>
  <c r="BO430" i="1"/>
  <c r="BN430" i="1"/>
  <c r="BM430" i="1"/>
  <c r="BL430" i="1"/>
  <c r="BH430" i="1"/>
  <c r="BK430" i="1"/>
  <c r="BI430" i="1"/>
  <c r="BG430" i="1"/>
  <c r="BP429" i="1"/>
  <c r="BO429" i="1"/>
  <c r="BN429" i="1"/>
  <c r="BM429" i="1"/>
  <c r="BL429" i="1"/>
  <c r="BH429" i="1"/>
  <c r="BK429" i="1"/>
  <c r="BI429" i="1"/>
  <c r="BG429" i="1"/>
  <c r="BP428" i="1"/>
  <c r="BO428" i="1"/>
  <c r="BN428" i="1"/>
  <c r="BM428" i="1"/>
  <c r="BL428" i="1"/>
  <c r="BH428" i="1"/>
  <c r="BK428" i="1"/>
  <c r="BI428" i="1"/>
  <c r="BG428" i="1"/>
  <c r="BP427" i="1"/>
  <c r="BO427" i="1"/>
  <c r="BN427" i="1"/>
  <c r="BM427" i="1"/>
  <c r="BL427" i="1"/>
  <c r="BH427" i="1"/>
  <c r="BK427" i="1"/>
  <c r="BI427" i="1"/>
  <c r="BG427" i="1"/>
  <c r="BP426" i="1"/>
  <c r="BO426" i="1"/>
  <c r="BN426" i="1"/>
  <c r="BM426" i="1"/>
  <c r="BL426" i="1"/>
  <c r="BH426" i="1"/>
  <c r="BK426" i="1"/>
  <c r="BI426" i="1"/>
  <c r="BG426" i="1"/>
  <c r="BP425" i="1"/>
  <c r="BO425" i="1"/>
  <c r="BN425" i="1"/>
  <c r="BM425" i="1"/>
  <c r="BL425" i="1"/>
  <c r="BH425" i="1"/>
  <c r="BK425" i="1"/>
  <c r="BI425" i="1"/>
  <c r="BG425" i="1"/>
  <c r="BP424" i="1"/>
  <c r="BO424" i="1"/>
  <c r="BN424" i="1"/>
  <c r="BM424" i="1"/>
  <c r="BL424" i="1"/>
  <c r="BH424" i="1"/>
  <c r="BK424" i="1"/>
  <c r="BI424" i="1"/>
  <c r="BG424" i="1"/>
  <c r="BP423" i="1"/>
  <c r="BO423" i="1"/>
  <c r="BN423" i="1"/>
  <c r="BM423" i="1"/>
  <c r="BL423" i="1"/>
  <c r="BH423" i="1"/>
  <c r="BK423" i="1"/>
  <c r="BI423" i="1"/>
  <c r="BG423" i="1"/>
  <c r="BP422" i="1"/>
  <c r="BO422" i="1"/>
  <c r="BN422" i="1"/>
  <c r="BM422" i="1"/>
  <c r="BL422" i="1"/>
  <c r="BH422" i="1"/>
  <c r="BK422" i="1"/>
  <c r="BI422" i="1"/>
  <c r="BG422" i="1"/>
  <c r="BP421" i="1"/>
  <c r="BO421" i="1"/>
  <c r="BN421" i="1"/>
  <c r="BM421" i="1"/>
  <c r="BL421" i="1"/>
  <c r="BH421" i="1"/>
  <c r="BK421" i="1"/>
  <c r="BI421" i="1"/>
  <c r="BG421" i="1"/>
  <c r="BP420" i="1"/>
  <c r="BO420" i="1"/>
  <c r="BN420" i="1"/>
  <c r="BM420" i="1"/>
  <c r="BL420" i="1"/>
  <c r="BH420" i="1"/>
  <c r="BK420" i="1"/>
  <c r="BI420" i="1"/>
  <c r="BG420" i="1"/>
  <c r="BP419" i="1"/>
  <c r="BO419" i="1"/>
  <c r="BN419" i="1"/>
  <c r="BM419" i="1"/>
  <c r="BL419" i="1"/>
  <c r="BH419" i="1"/>
  <c r="BK419" i="1"/>
  <c r="BI419" i="1"/>
  <c r="BG419" i="1"/>
  <c r="BP418" i="1"/>
  <c r="BO418" i="1"/>
  <c r="BN418" i="1"/>
  <c r="BM418" i="1"/>
  <c r="BL418" i="1"/>
  <c r="BH418" i="1"/>
  <c r="BK418" i="1"/>
  <c r="BI418" i="1"/>
  <c r="BG418" i="1"/>
  <c r="BP417" i="1"/>
  <c r="BO417" i="1"/>
  <c r="BN417" i="1"/>
  <c r="BM417" i="1"/>
  <c r="BL417" i="1"/>
  <c r="BH417" i="1"/>
  <c r="BK417" i="1"/>
  <c r="BI417" i="1"/>
  <c r="BG417" i="1"/>
  <c r="BP416" i="1"/>
  <c r="BO416" i="1"/>
  <c r="BN416" i="1"/>
  <c r="BM416" i="1"/>
  <c r="BL416" i="1"/>
  <c r="BH416" i="1"/>
  <c r="BK416" i="1"/>
  <c r="BI416" i="1"/>
  <c r="BG416" i="1"/>
  <c r="BP415" i="1"/>
  <c r="BO415" i="1"/>
  <c r="BN415" i="1"/>
  <c r="BM415" i="1"/>
  <c r="BL415" i="1"/>
  <c r="BH415" i="1"/>
  <c r="BK415" i="1"/>
  <c r="BI415" i="1"/>
  <c r="BG415" i="1"/>
  <c r="BP414" i="1"/>
  <c r="BO414" i="1"/>
  <c r="BN414" i="1"/>
  <c r="BM414" i="1"/>
  <c r="BL414" i="1"/>
  <c r="BH414" i="1"/>
  <c r="BK414" i="1"/>
  <c r="BI414" i="1"/>
  <c r="BG414" i="1"/>
  <c r="BP413" i="1"/>
  <c r="BO413" i="1"/>
  <c r="BN413" i="1"/>
  <c r="BM413" i="1"/>
  <c r="BL413" i="1"/>
  <c r="BH413" i="1"/>
  <c r="BK413" i="1"/>
  <c r="BI413" i="1"/>
  <c r="BG413" i="1"/>
  <c r="BP412" i="1"/>
  <c r="BO412" i="1"/>
  <c r="BN412" i="1"/>
  <c r="BM412" i="1"/>
  <c r="BL412" i="1"/>
  <c r="BH412" i="1"/>
  <c r="BK412" i="1"/>
  <c r="BI412" i="1"/>
  <c r="BG412" i="1"/>
  <c r="BP411" i="1"/>
  <c r="BO411" i="1"/>
  <c r="BN411" i="1"/>
  <c r="BM411" i="1"/>
  <c r="BL411" i="1"/>
  <c r="BH411" i="1"/>
  <c r="BK411" i="1"/>
  <c r="BI411" i="1"/>
  <c r="BG411" i="1"/>
  <c r="BP410" i="1"/>
  <c r="BO410" i="1"/>
  <c r="BN410" i="1"/>
  <c r="BM410" i="1"/>
  <c r="BL410" i="1"/>
  <c r="BH410" i="1"/>
  <c r="BK410" i="1"/>
  <c r="BI410" i="1"/>
  <c r="BG410" i="1"/>
  <c r="BP409" i="1"/>
  <c r="BO409" i="1"/>
  <c r="BN409" i="1"/>
  <c r="BM409" i="1"/>
  <c r="BL409" i="1"/>
  <c r="BH409" i="1"/>
  <c r="BK409" i="1"/>
  <c r="BI409" i="1"/>
  <c r="BG409" i="1"/>
  <c r="BP408" i="1"/>
  <c r="BO408" i="1"/>
  <c r="BN408" i="1"/>
  <c r="BM408" i="1"/>
  <c r="BL408" i="1"/>
  <c r="BH408" i="1"/>
  <c r="BK408" i="1"/>
  <c r="BI408" i="1"/>
  <c r="BG408" i="1"/>
  <c r="BP407" i="1"/>
  <c r="BO407" i="1"/>
  <c r="BN407" i="1"/>
  <c r="BM407" i="1"/>
  <c r="BL407" i="1"/>
  <c r="BH407" i="1"/>
  <c r="BK407" i="1"/>
  <c r="BI407" i="1"/>
  <c r="BG407" i="1"/>
  <c r="BP406" i="1"/>
  <c r="BO406" i="1"/>
  <c r="BN406" i="1"/>
  <c r="BM406" i="1"/>
  <c r="BL406" i="1"/>
  <c r="BH406" i="1"/>
  <c r="BK406" i="1"/>
  <c r="BI406" i="1"/>
  <c r="BG406" i="1"/>
  <c r="BP405" i="1"/>
  <c r="BO405" i="1"/>
  <c r="BN405" i="1"/>
  <c r="BM405" i="1"/>
  <c r="BL405" i="1"/>
  <c r="BH405" i="1"/>
  <c r="BK405" i="1"/>
  <c r="BI405" i="1"/>
  <c r="BG405" i="1"/>
  <c r="BP404" i="1"/>
  <c r="BO404" i="1"/>
  <c r="BN404" i="1"/>
  <c r="BM404" i="1"/>
  <c r="BL404" i="1"/>
  <c r="BH404" i="1"/>
  <c r="BK404" i="1"/>
  <c r="BI404" i="1"/>
  <c r="BG404" i="1"/>
  <c r="BP403" i="1"/>
  <c r="BO403" i="1"/>
  <c r="BN403" i="1"/>
  <c r="BM403" i="1"/>
  <c r="BL403" i="1"/>
  <c r="BH403" i="1"/>
  <c r="BK403" i="1"/>
  <c r="BI403" i="1"/>
  <c r="BG403" i="1"/>
  <c r="BP402" i="1"/>
  <c r="BO402" i="1"/>
  <c r="BN402" i="1"/>
  <c r="BM402" i="1"/>
  <c r="BL402" i="1"/>
  <c r="BH402" i="1"/>
  <c r="BK402" i="1"/>
  <c r="BI402" i="1"/>
  <c r="BG402" i="1"/>
  <c r="BQ401" i="1"/>
  <c r="BP401" i="1"/>
  <c r="BO401" i="1"/>
  <c r="BM401" i="1"/>
  <c r="BL401" i="1"/>
  <c r="BH401" i="1"/>
  <c r="BK401" i="1"/>
  <c r="BI401" i="1"/>
  <c r="BG401" i="1"/>
  <c r="BQ400" i="1"/>
  <c r="BP400" i="1"/>
  <c r="BO400" i="1"/>
  <c r="BM400" i="1"/>
  <c r="BL400" i="1"/>
  <c r="BH400" i="1"/>
  <c r="BK400" i="1"/>
  <c r="BI400" i="1"/>
  <c r="BG400" i="1"/>
  <c r="BQ399" i="1"/>
  <c r="BP399" i="1"/>
  <c r="BO399" i="1"/>
  <c r="BM399" i="1"/>
  <c r="BL399" i="1"/>
  <c r="BH399" i="1"/>
  <c r="BK399" i="1"/>
  <c r="BI399" i="1"/>
  <c r="BQ398" i="1"/>
  <c r="BP398" i="1"/>
  <c r="BO398" i="1"/>
  <c r="BM398" i="1"/>
  <c r="BL398" i="1"/>
  <c r="BH398" i="1"/>
  <c r="BK398" i="1"/>
  <c r="BI398" i="1"/>
  <c r="BG398" i="1"/>
  <c r="BQ397" i="1"/>
  <c r="BP397" i="1"/>
  <c r="BM397" i="1"/>
  <c r="BL397" i="1"/>
  <c r="BH397" i="1"/>
  <c r="BK397" i="1"/>
  <c r="BI397" i="1"/>
  <c r="BG397" i="1"/>
  <c r="BQ396" i="1"/>
  <c r="BP396" i="1"/>
  <c r="BM396" i="1"/>
  <c r="BL396" i="1"/>
  <c r="BH396" i="1"/>
  <c r="BK396" i="1"/>
  <c r="BI396" i="1"/>
  <c r="BG396" i="1"/>
  <c r="BQ395" i="1"/>
  <c r="BP395" i="1"/>
  <c r="BM395" i="1"/>
  <c r="BL395" i="1"/>
  <c r="BH395" i="1"/>
  <c r="BK395" i="1"/>
  <c r="BI395" i="1"/>
  <c r="BG395" i="1"/>
  <c r="BQ394" i="1"/>
  <c r="BP394" i="1"/>
  <c r="BM394" i="1"/>
  <c r="BL394" i="1"/>
  <c r="BH394" i="1"/>
  <c r="BK394" i="1"/>
  <c r="BI394" i="1"/>
  <c r="BQ393" i="1"/>
  <c r="BP393" i="1"/>
  <c r="BM393" i="1"/>
  <c r="BL393" i="1"/>
  <c r="BH393" i="1"/>
  <c r="BK393" i="1"/>
  <c r="BI393" i="1"/>
  <c r="BG393" i="1"/>
  <c r="BQ392" i="1"/>
  <c r="BP392" i="1"/>
  <c r="BM392" i="1"/>
  <c r="BL392" i="1"/>
  <c r="BH392" i="1"/>
  <c r="BK392" i="1"/>
  <c r="BI392" i="1"/>
  <c r="BG392" i="1"/>
  <c r="BQ391" i="1"/>
  <c r="BP391" i="1"/>
  <c r="BM391" i="1"/>
  <c r="BL391" i="1"/>
  <c r="BH391" i="1"/>
  <c r="BK391" i="1"/>
  <c r="BI391" i="1"/>
  <c r="BG391" i="1"/>
  <c r="BP390" i="1"/>
  <c r="BM390" i="1"/>
  <c r="BL390" i="1"/>
  <c r="BK390" i="1"/>
  <c r="BI390" i="1"/>
  <c r="BG390" i="1"/>
  <c r="BP389" i="1"/>
  <c r="BM389" i="1"/>
  <c r="BL389" i="1"/>
  <c r="BH389" i="1"/>
  <c r="BK389" i="1"/>
  <c r="BI389" i="1"/>
  <c r="BP388" i="1"/>
  <c r="BM388" i="1"/>
  <c r="BL388" i="1"/>
  <c r="BK388" i="1"/>
  <c r="BI388" i="1"/>
  <c r="BP387" i="1"/>
  <c r="BO387" i="1"/>
  <c r="BM387" i="1"/>
  <c r="BL387" i="1"/>
  <c r="BK387" i="1"/>
  <c r="BI387" i="1"/>
  <c r="BP386" i="1"/>
  <c r="BM386" i="1"/>
  <c r="BL386" i="1"/>
  <c r="BK386" i="1"/>
  <c r="BI386" i="1"/>
  <c r="BP385" i="1"/>
  <c r="BO385" i="1"/>
  <c r="BM385" i="1"/>
  <c r="BL385" i="1"/>
  <c r="BK385" i="1"/>
  <c r="BI385" i="1"/>
  <c r="BP384" i="1"/>
  <c r="BM384" i="1"/>
  <c r="BL384" i="1"/>
  <c r="BH384" i="1"/>
  <c r="BK384" i="1"/>
  <c r="BI384" i="1"/>
  <c r="BG384" i="1"/>
  <c r="BP383" i="1"/>
  <c r="BO383" i="1"/>
  <c r="BM383" i="1"/>
  <c r="BL383" i="1"/>
  <c r="BH383" i="1"/>
  <c r="BK383" i="1"/>
  <c r="BI383" i="1"/>
  <c r="BG383" i="1"/>
  <c r="BP382" i="1"/>
  <c r="BM382" i="1"/>
  <c r="BL382" i="1"/>
  <c r="BH382" i="1"/>
  <c r="BK382" i="1"/>
  <c r="BI382" i="1"/>
  <c r="BG382" i="1"/>
  <c r="BP381" i="1"/>
  <c r="BO381" i="1"/>
  <c r="BM381" i="1"/>
  <c r="BL381" i="1"/>
  <c r="BH381" i="1"/>
  <c r="BK381" i="1"/>
  <c r="BG381" i="1"/>
  <c r="BP380" i="1"/>
  <c r="BO380" i="1"/>
  <c r="BM380" i="1"/>
  <c r="BL380" i="1"/>
  <c r="BH380" i="1"/>
  <c r="BK380" i="1"/>
  <c r="BG380" i="1"/>
  <c r="BP379" i="1"/>
  <c r="BO379" i="1"/>
  <c r="BM379" i="1"/>
  <c r="BL379" i="1"/>
  <c r="BH379" i="1"/>
  <c r="BK379" i="1"/>
  <c r="BI379" i="1"/>
  <c r="BG379" i="1"/>
  <c r="BP378" i="1"/>
  <c r="BO378" i="1"/>
  <c r="BM378" i="1"/>
  <c r="BL378" i="1"/>
  <c r="BH378" i="1"/>
  <c r="BK378" i="1"/>
  <c r="BG378" i="1"/>
  <c r="BO377" i="1"/>
  <c r="BM377" i="1"/>
  <c r="BL377" i="1"/>
  <c r="BH377" i="1"/>
  <c r="BK377" i="1"/>
  <c r="BG377" i="1"/>
  <c r="BB376" i="1"/>
  <c r="BB375" i="1"/>
  <c r="BB374" i="1"/>
  <c r="BB373" i="1"/>
  <c r="BB372" i="1"/>
  <c r="BB371" i="1"/>
  <c r="BB370" i="1"/>
  <c r="BB369" i="1"/>
  <c r="BB368" i="1"/>
  <c r="BA368" i="1"/>
  <c r="BB367" i="1"/>
  <c r="BB366" i="1"/>
  <c r="BB365" i="1"/>
  <c r="BB364" i="1"/>
  <c r="BB363" i="1"/>
  <c r="BB362" i="1"/>
  <c r="BB361" i="1"/>
  <c r="BB360" i="1"/>
  <c r="BB359" i="1"/>
  <c r="BB358" i="1"/>
  <c r="BB357" i="1"/>
  <c r="BB356" i="1"/>
  <c r="BB355" i="1"/>
  <c r="BB354" i="1"/>
  <c r="BB353" i="1"/>
  <c r="BB352" i="1"/>
  <c r="BB351" i="1"/>
  <c r="BB350" i="1"/>
  <c r="BB349" i="1"/>
  <c r="BB348" i="1"/>
  <c r="BB347" i="1"/>
  <c r="BB346" i="1"/>
  <c r="BB345" i="1"/>
  <c r="BB344" i="1"/>
  <c r="BB343" i="1"/>
  <c r="BB342" i="1"/>
  <c r="BB341" i="1"/>
  <c r="BB340" i="1"/>
  <c r="BB339" i="1"/>
  <c r="BB338" i="1"/>
  <c r="BB337" i="1"/>
  <c r="BB336" i="1"/>
  <c r="BB335" i="1"/>
  <c r="BB334" i="1"/>
  <c r="BB333" i="1"/>
  <c r="BB332" i="1"/>
  <c r="BB331" i="1"/>
  <c r="BB330" i="1"/>
  <c r="BB329" i="1"/>
  <c r="BB328" i="1"/>
  <c r="BB327" i="1"/>
  <c r="BB326" i="1"/>
  <c r="BB325" i="1"/>
  <c r="BB324" i="1"/>
  <c r="BB323" i="1"/>
  <c r="BB322" i="1"/>
  <c r="BB321" i="1"/>
  <c r="BB320" i="1"/>
  <c r="BB319" i="1"/>
  <c r="BB318" i="1"/>
  <c r="BB317" i="1"/>
  <c r="BB316" i="1"/>
  <c r="BB315" i="1"/>
  <c r="BB314" i="1"/>
  <c r="BB313" i="1"/>
  <c r="BB312" i="1"/>
  <c r="BB311" i="1"/>
  <c r="BB310" i="1"/>
  <c r="BB309" i="1"/>
  <c r="BB308" i="1"/>
  <c r="BB307" i="1"/>
  <c r="BB306" i="1"/>
  <c r="BB305" i="1"/>
  <c r="BB304" i="1"/>
  <c r="BB303" i="1"/>
  <c r="BB302" i="1"/>
  <c r="BB301" i="1"/>
  <c r="BB300" i="1"/>
  <c r="BB299" i="1"/>
  <c r="BB297" i="1"/>
  <c r="BB296" i="1"/>
  <c r="BB295" i="1"/>
  <c r="BB294" i="1"/>
  <c r="BB293" i="1"/>
  <c r="BB292" i="1"/>
  <c r="BB291" i="1"/>
  <c r="BB290" i="1"/>
  <c r="BB289" i="1"/>
  <c r="BB288" i="1"/>
  <c r="BB287" i="1"/>
  <c r="BB286" i="1"/>
  <c r="BB285" i="1"/>
  <c r="BB284" i="1"/>
  <c r="BB283" i="1"/>
  <c r="BB282" i="1"/>
  <c r="BB281" i="1"/>
  <c r="BB280" i="1"/>
  <c r="BB279" i="1"/>
  <c r="BB278" i="1"/>
  <c r="BB277" i="1"/>
  <c r="BB276" i="1"/>
  <c r="BB275" i="1"/>
  <c r="BB274" i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P37" i="1"/>
  <c r="BM37" i="1"/>
  <c r="BK37" i="1"/>
  <c r="BP36" i="1"/>
  <c r="BM36" i="1"/>
  <c r="BK36" i="1"/>
  <c r="BP35" i="1"/>
  <c r="BM35" i="1"/>
  <c r="BK35" i="1"/>
  <c r="BP34" i="1"/>
  <c r="BM34" i="1"/>
  <c r="BK34" i="1"/>
  <c r="BP33" i="1"/>
  <c r="BM33" i="1"/>
  <c r="BK33" i="1"/>
  <c r="BG33" i="1"/>
  <c r="BP32" i="1"/>
  <c r="BM32" i="1"/>
  <c r="BK32" i="1"/>
  <c r="BG32" i="1"/>
  <c r="BP31" i="1"/>
  <c r="BM31" i="1"/>
  <c r="BK31" i="1"/>
  <c r="BG31" i="1"/>
  <c r="BP30" i="1"/>
  <c r="BM30" i="1"/>
  <c r="BK30" i="1"/>
  <c r="BP29" i="1"/>
  <c r="BM29" i="1"/>
  <c r="BK29" i="1"/>
  <c r="BP28" i="1"/>
  <c r="BM28" i="1"/>
  <c r="BK28" i="1"/>
  <c r="BP27" i="1"/>
  <c r="BM27" i="1"/>
  <c r="BK27" i="1"/>
  <c r="BP26" i="1"/>
  <c r="BM26" i="1"/>
  <c r="BK26" i="1"/>
  <c r="BP25" i="1"/>
  <c r="BM25" i="1"/>
  <c r="BK25" i="1"/>
  <c r="BP24" i="1"/>
  <c r="BM24" i="1"/>
  <c r="BK24" i="1"/>
  <c r="BP23" i="1"/>
  <c r="BM23" i="1"/>
  <c r="BK23" i="1"/>
  <c r="BP22" i="1"/>
  <c r="BM22" i="1"/>
  <c r="BK22" i="1"/>
  <c r="BP21" i="1"/>
  <c r="BM21" i="1"/>
  <c r="BK21" i="1"/>
  <c r="BP20" i="1"/>
  <c r="BM20" i="1"/>
  <c r="BK20" i="1"/>
  <c r="BP19" i="1"/>
  <c r="BM19" i="1"/>
  <c r="BK19" i="1"/>
  <c r="BP18" i="1"/>
  <c r="BM18" i="1"/>
  <c r="BK18" i="1"/>
  <c r="BP17" i="1"/>
  <c r="BM17" i="1"/>
  <c r="BK17" i="1"/>
  <c r="BG17" i="1"/>
  <c r="BP16" i="1"/>
  <c r="BM16" i="1"/>
  <c r="BK16" i="1"/>
  <c r="BP15" i="1"/>
  <c r="BM15" i="1"/>
  <c r="BK15" i="1"/>
  <c r="BG15" i="1"/>
  <c r="BP14" i="1"/>
  <c r="BM14" i="1"/>
  <c r="BK14" i="1"/>
  <c r="BP13" i="1"/>
  <c r="BM13" i="1"/>
  <c r="BK13" i="1"/>
  <c r="BP12" i="1"/>
  <c r="BM12" i="1"/>
  <c r="BK12" i="1"/>
  <c r="BP11" i="1"/>
  <c r="BM11" i="1"/>
  <c r="BK11" i="1"/>
  <c r="BQ6" i="1"/>
</calcChain>
</file>

<file path=xl/sharedStrings.xml><?xml version="1.0" encoding="utf-8"?>
<sst xmlns="http://schemas.openxmlformats.org/spreadsheetml/2006/main" count="377" uniqueCount="165">
  <si>
    <t>Prices and Wages in Munich, 1400-1913</t>
  </si>
  <si>
    <t>A1) Original Prices</t>
  </si>
  <si>
    <t>A2) Silver Prices per Metric Units</t>
  </si>
  <si>
    <t>A3) Prices for Consumer Price Index (weighted according to consumer basket and using extrapolated and interpolated prices)</t>
  </si>
  <si>
    <t>A4) Consumer Price Index for Munich, 1427-1765</t>
  </si>
  <si>
    <t>Source</t>
  </si>
  <si>
    <t>[1]</t>
  </si>
  <si>
    <t>[2], pp. 52-54</t>
  </si>
  <si>
    <t>[1], [3]</t>
  </si>
  <si>
    <t>Computation of Bread Prices</t>
  </si>
  <si>
    <t>Curreny/units</t>
  </si>
  <si>
    <t>Denar/Scheffel</t>
  </si>
  <si>
    <t>Reichsmark/1000kg</t>
  </si>
  <si>
    <t>Denar/Pfund</t>
  </si>
  <si>
    <t>Denar/Elle</t>
  </si>
  <si>
    <t>Denar/Piece</t>
  </si>
  <si>
    <t>Denar/Zentner</t>
  </si>
  <si>
    <t>Denar/Ton</t>
  </si>
  <si>
    <t>Denar/Mass</t>
  </si>
  <si>
    <t>Grams Ag/Litre</t>
  </si>
  <si>
    <t>Grams Ag/kg</t>
  </si>
  <si>
    <t>Grams Ag/m</t>
  </si>
  <si>
    <t>Grams Ag/Piece</t>
  </si>
  <si>
    <t>Grams Ag/day</t>
  </si>
  <si>
    <t>In Silver Prices</t>
  </si>
  <si>
    <t>In Local Currency</t>
  </si>
  <si>
    <t>Metric equivalent</t>
  </si>
  <si>
    <t>222.6 l</t>
  </si>
  <si>
    <t>259.7 l</t>
  </si>
  <si>
    <t>0.56 kg</t>
  </si>
  <si>
    <t>0.835 m</t>
  </si>
  <si>
    <t>56 kg</t>
  </si>
  <si>
    <t>1000 kg</t>
  </si>
  <si>
    <t>1.069 l</t>
  </si>
  <si>
    <t>In Million BTUs</t>
  </si>
  <si>
    <t>(Denar)</t>
  </si>
  <si>
    <t>Comment</t>
  </si>
  <si>
    <t>"Kammerrechnungen"</t>
  </si>
  <si>
    <t>(a)</t>
  </si>
  <si>
    <t>Market prices; (b)</t>
  </si>
  <si>
    <t>"Schmalz"</t>
  </si>
  <si>
    <t>"Ohne Bezeichnung"</t>
  </si>
  <si>
    <t xml:space="preserve"> </t>
  </si>
  <si>
    <t>(c )</t>
  </si>
  <si>
    <t>Fustian</t>
  </si>
  <si>
    <t>"Zwilch"</t>
  </si>
  <si>
    <t>"Marzenbier"</t>
  </si>
  <si>
    <t>(h)</t>
  </si>
  <si>
    <t>(h), (i)</t>
  </si>
  <si>
    <t>(h), (j)</t>
  </si>
  <si>
    <t>(h), (k)</t>
  </si>
  <si>
    <t>(h), (l)</t>
  </si>
  <si>
    <t>(h), (m)</t>
  </si>
  <si>
    <t>(h), (n)</t>
  </si>
  <si>
    <t>Vienna Prices; (h)</t>
  </si>
  <si>
    <t>(d)</t>
  </si>
  <si>
    <t>Good</t>
  </si>
  <si>
    <t>Rye</t>
  </si>
  <si>
    <t>Oats</t>
  </si>
  <si>
    <t>Wheat</t>
  </si>
  <si>
    <t>Barley</t>
  </si>
  <si>
    <t>Peas</t>
  </si>
  <si>
    <t>Tallow</t>
  </si>
  <si>
    <t>Butter</t>
  </si>
  <si>
    <t>English Cloth</t>
  </si>
  <si>
    <t>"Scharlach"</t>
  </si>
  <si>
    <t>Linen</t>
  </si>
  <si>
    <t>"Barchent"</t>
  </si>
  <si>
    <t>Drill</t>
  </si>
  <si>
    <t>Rice</t>
  </si>
  <si>
    <t>Herring</t>
  </si>
  <si>
    <t>Stockfish</t>
  </si>
  <si>
    <t>Beer</t>
  </si>
  <si>
    <t>Oil</t>
  </si>
  <si>
    <t>Beef</t>
  </si>
  <si>
    <t>Wage</t>
  </si>
  <si>
    <t>Bread</t>
  </si>
  <si>
    <t>Beans</t>
  </si>
  <si>
    <t>Cheese</t>
  </si>
  <si>
    <t>Eggs</t>
  </si>
  <si>
    <t>Soap</t>
  </si>
  <si>
    <t>Candles</t>
  </si>
  <si>
    <t>Oil/light</t>
  </si>
  <si>
    <t>Wood/Charcoal</t>
  </si>
  <si>
    <t>Charcoal</t>
  </si>
  <si>
    <t>NEW CPI</t>
  </si>
  <si>
    <t>Year</t>
  </si>
  <si>
    <t>avg=</t>
  </si>
  <si>
    <t>B1) Original Wages</t>
  </si>
  <si>
    <t>B2) Silver Wages</t>
  </si>
  <si>
    <t>Denar/Day</t>
  </si>
  <si>
    <t>Grams Ag/Day</t>
  </si>
  <si>
    <t>"Recher &amp; Heuer"</t>
  </si>
  <si>
    <t>Winter; (e)</t>
  </si>
  <si>
    <t>Summer; (e)</t>
  </si>
  <si>
    <t>Winter; (f)</t>
  </si>
  <si>
    <t>Summer; (f), (g)</t>
  </si>
  <si>
    <t>Profession</t>
  </si>
  <si>
    <t>Agricultural Labourer</t>
  </si>
  <si>
    <t>Building Labourer</t>
  </si>
  <si>
    <t>Carpenter's Assistant</t>
  </si>
  <si>
    <t>Marks/week</t>
  </si>
  <si>
    <t>Currency Conversions</t>
  </si>
  <si>
    <t>[3]</t>
  </si>
  <si>
    <t>[4], p. 84</t>
  </si>
  <si>
    <t>Silver Price Brit d./oz Troy std Ag</t>
  </si>
  <si>
    <t>Centrigrammes of Gold per Denar; (d)</t>
  </si>
  <si>
    <t>Silver-Gold Ratio   in Vienna</t>
  </si>
  <si>
    <t>Implied Grams Ag per Denar</t>
  </si>
  <si>
    <t>Sources</t>
  </si>
  <si>
    <t>[1]:</t>
  </si>
  <si>
    <r>
      <t xml:space="preserve">Elsas, M.J., </t>
    </r>
    <r>
      <rPr>
        <i/>
        <sz val="8"/>
        <rFont val="Arial"/>
        <family val="2"/>
      </rPr>
      <t>Umriss einer Geschichte der Preise und Löhne in Deutschland</t>
    </r>
    <r>
      <rPr>
        <sz val="8"/>
        <rFont val="Arial"/>
        <family val="2"/>
      </rPr>
      <t xml:space="preserve"> (Leiden, 1936)</t>
    </r>
  </si>
  <si>
    <t>[2]:</t>
  </si>
  <si>
    <t xml:space="preserve">Jacobs, A. and H. Richter, "Die Grosshandelspreise in Deutschland von 1792-1934", </t>
  </si>
  <si>
    <r>
      <t>Sonderheft des Instituts fuer Konjunkturforschung</t>
    </r>
    <r>
      <rPr>
        <sz val="8"/>
        <rFont val="Arial"/>
        <family val="2"/>
      </rPr>
      <t>, no. 37 (Berlin, 1935).</t>
    </r>
  </si>
  <si>
    <t>[3]:</t>
  </si>
  <si>
    <t>The silver prices of the Pound Sterling, used for comparisons, are from the following sources:</t>
  </si>
  <si>
    <t>1259-1816:</t>
  </si>
  <si>
    <t xml:space="preserve">A.E. Feavearyear, The Pound Sterling: A History of English Money (Oxford, 1931), </t>
  </si>
  <si>
    <t>pp. 346, 348-9; few interpolations.</t>
  </si>
  <si>
    <t>1817-1829:</t>
  </si>
  <si>
    <t xml:space="preserve">International Monetary Conference, Paris 1878. United States Senate Executive </t>
  </si>
  <si>
    <t>Document No. 58, 45th Congress, 3rd Senate (Washington, 1879), pp. 611-613.</t>
  </si>
  <si>
    <t>1830-1832:</t>
  </si>
  <si>
    <t>Interpolated</t>
  </si>
  <si>
    <t>1833-1902:</t>
  </si>
  <si>
    <t>United States, Statistical Abstract of the United States (1902), p. 65.</t>
  </si>
  <si>
    <t>1903-1914:</t>
  </si>
  <si>
    <t>United States, Statistical Abstract of the United States (1914), p. 491.</t>
  </si>
  <si>
    <t>[4]:</t>
  </si>
  <si>
    <r>
      <t xml:space="preserve">Pribram, A.F., </t>
    </r>
    <r>
      <rPr>
        <i/>
        <sz val="8"/>
        <rFont val="Arial"/>
        <family val="2"/>
      </rPr>
      <t>Materialen zur Geschichte der Preise und Löhne in Oesterreich</t>
    </r>
    <r>
      <rPr>
        <sz val="8"/>
        <rFont val="Arial"/>
        <family val="2"/>
      </rPr>
      <t>, Vol. 1 (Vienna, 1938).</t>
    </r>
  </si>
  <si>
    <t>Comments</t>
  </si>
  <si>
    <t>(a):</t>
  </si>
  <si>
    <t>These are prices recorded at the "Heilig-Geist" hospital</t>
  </si>
  <si>
    <t>(b):</t>
  </si>
  <si>
    <t>Prices from "Schrannenzettel"</t>
  </si>
  <si>
    <t>(c):</t>
  </si>
  <si>
    <t>"Leinwand Golsh"</t>
  </si>
  <si>
    <t>(d):</t>
  </si>
  <si>
    <t>One Denar is equivalent to one Pfennig</t>
  </si>
  <si>
    <t>(e):</t>
  </si>
  <si>
    <t>Wages are for "Mörtelkocher und -rührer"</t>
  </si>
  <si>
    <t>(f):</t>
  </si>
  <si>
    <t>Wages are for "Zimmergesellen"</t>
  </si>
  <si>
    <t>(g):</t>
  </si>
  <si>
    <t>Before 1500, the exact nature of the workers is unknown</t>
  </si>
  <si>
    <t>(h):</t>
  </si>
  <si>
    <t xml:space="preserve">For more information on computation, sources, extrapolations and conversions please consult: </t>
  </si>
  <si>
    <t xml:space="preserve">Allen, Robert C., "The Great Divergence in European Prices and Wages from the Middle </t>
  </si>
  <si>
    <r>
      <t>Ages to the First World War"</t>
    </r>
    <r>
      <rPr>
        <i/>
        <sz val="8"/>
        <rFont val="Arial"/>
        <family val="2"/>
      </rPr>
      <t>, Explorations in Economic History</t>
    </r>
    <r>
      <rPr>
        <sz val="8"/>
        <rFont val="Arial"/>
        <family val="2"/>
      </rPr>
      <t>, 38 (2001), Appendix and Text.</t>
    </r>
  </si>
  <si>
    <t>(i):</t>
  </si>
  <si>
    <t>The price of beans was extrapolated using the prices of rye for the years 1427 to 1537</t>
  </si>
  <si>
    <t>(j):</t>
  </si>
  <si>
    <t>Prior to 1603, the price of butter was extrapolated with the prices of candles</t>
  </si>
  <si>
    <t>(k):</t>
  </si>
  <si>
    <t>Apart from the years 1621/22, the cheese prices from Augsburg were used</t>
  </si>
  <si>
    <t>(l):</t>
  </si>
  <si>
    <t>Egg prices were estimated as the price of meat divided by 15</t>
  </si>
  <si>
    <t>(m):</t>
  </si>
  <si>
    <t>Soap was estimated equal to oil throughout</t>
  </si>
  <si>
    <t>(n):</t>
  </si>
  <si>
    <t>Oil was estimated equal to candles up to 1502</t>
  </si>
  <si>
    <t>Prices in Munich, 1400-1913</t>
  </si>
  <si>
    <t>Robert C. Allen</t>
  </si>
  <si>
    <t>Wages in Munich, 1426-1913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</si>
</sst>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Courier"/>
    </font>
    <font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Courier"/>
    </font>
    <font>
      <u/>
      <sz val="10"/>
      <color theme="11"/>
      <name val="Courier"/>
    </font>
    <font>
      <i/>
      <sz val="10"/>
      <name val="Arial"/>
    </font>
    <font>
      <b/>
      <sz val="10"/>
      <name val="Arial"/>
    </font>
    <font>
      <sz val="12"/>
      <name val="Arial"/>
    </font>
    <font>
      <b/>
      <u/>
      <sz val="12"/>
      <name val="Arial"/>
    </font>
    <font>
      <b/>
      <u/>
      <sz val="16"/>
      <name val="Arial"/>
    </font>
    <font>
      <sz val="14"/>
      <color rgb="FFFF0000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97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/>
    <xf numFmtId="0" fontId="4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 applyAlignment="1" applyProtection="1">
      <alignment horizontal="right"/>
    </xf>
    <xf numFmtId="0" fontId="1" fillId="0" borderId="4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5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right"/>
    </xf>
    <xf numFmtId="0" fontId="6" fillId="0" borderId="0" xfId="0" applyFont="1" applyBorder="1"/>
    <xf numFmtId="0" fontId="0" fillId="0" borderId="4" xfId="0" applyBorder="1" applyAlignment="1">
      <alignment horizontal="right"/>
    </xf>
    <xf numFmtId="0" fontId="0" fillId="0" borderId="4" xfId="0" applyBorder="1" applyAlignment="1" applyProtection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 applyProtection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Fill="1"/>
    <xf numFmtId="0" fontId="6" fillId="2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>
      <alignment horizontal="left" wrapText="1"/>
    </xf>
    <xf numFmtId="0" fontId="6" fillId="0" borderId="0" xfId="0" applyFont="1" applyFill="1" applyAlignment="1" applyProtection="1">
      <alignment horizontal="center"/>
    </xf>
    <xf numFmtId="0" fontId="10" fillId="2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 applyProtection="1">
      <alignment horizontal="right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 applyProtection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 applyProtection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 applyProtection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28"/>
  <sheetViews>
    <sheetView tabSelected="1" workbookViewId="0"/>
  </sheetViews>
  <sheetFormatPr baseColWidth="10" defaultColWidth="9.6640625" defaultRowHeight="12" customHeight="1" x14ac:dyDescent="0"/>
  <cols>
    <col min="1" max="1" width="4.83203125" customWidth="1"/>
    <col min="2" max="2" width="12" customWidth="1"/>
    <col min="3" max="3" width="14.6640625" customWidth="1"/>
    <col min="4" max="4" width="15.5" customWidth="1"/>
    <col min="10" max="10" width="11.83203125" customWidth="1"/>
    <col min="11" max="11" width="12.1640625" customWidth="1"/>
    <col min="12" max="12" width="11.5" customWidth="1"/>
    <col min="13" max="13" width="12.33203125" customWidth="1"/>
    <col min="14" max="14" width="14" customWidth="1"/>
    <col min="15" max="15" width="14.6640625" customWidth="1"/>
    <col min="18" max="18" width="14" customWidth="1"/>
    <col min="30" max="30" width="4.1640625" customWidth="1"/>
    <col min="31" max="31" width="13.6640625" customWidth="1"/>
    <col min="36" max="36" width="11.83203125" customWidth="1"/>
    <col min="37" max="37" width="12.1640625" customWidth="1"/>
    <col min="38" max="38" width="12.83203125" customWidth="1"/>
    <col min="41" max="41" width="13.1640625" customWidth="1"/>
    <col min="45" max="45" width="11.1640625" customWidth="1"/>
    <col min="49" max="49" width="11.6640625" customWidth="1"/>
    <col min="53" max="53" width="4" customWidth="1"/>
    <col min="57" max="57" width="3.5" customWidth="1"/>
    <col min="69" max="69" width="12.33203125" customWidth="1"/>
    <col min="70" max="70" width="11.83203125" customWidth="1"/>
    <col min="71" max="71" width="5.1640625" customWidth="1"/>
    <col min="72" max="72" width="12.83203125" customWidth="1"/>
    <col min="73" max="73" width="8.1640625" customWidth="1"/>
    <col min="74" max="74" width="12.33203125" customWidth="1"/>
  </cols>
  <sheetData>
    <row r="1" spans="1:74" s="68" customFormat="1" ht="18" customHeight="1">
      <c r="A1" s="95" t="s">
        <v>163</v>
      </c>
      <c r="B1" s="69"/>
      <c r="D1" s="94" t="s">
        <v>162</v>
      </c>
      <c r="T1" s="70"/>
      <c r="AJ1" s="71"/>
      <c r="AQ1" s="70"/>
    </row>
    <row r="2" spans="1:74" s="68" customFormat="1" ht="18" customHeight="1">
      <c r="B2" s="69"/>
      <c r="D2" s="1"/>
      <c r="T2" s="70"/>
      <c r="AJ2" s="71"/>
      <c r="AQ2" s="70"/>
    </row>
    <row r="3" spans="1:74" s="68" customFormat="1" ht="18" customHeight="1">
      <c r="B3" s="69"/>
      <c r="D3" s="1"/>
      <c r="T3" s="70"/>
      <c r="AJ3" s="71"/>
      <c r="AQ3" s="70"/>
    </row>
    <row r="4" spans="1:74" s="89" customFormat="1" ht="18" customHeight="1">
      <c r="B4" s="90"/>
      <c r="C4" s="91" t="s">
        <v>1</v>
      </c>
      <c r="T4" s="92"/>
      <c r="U4" s="92"/>
      <c r="V4" s="92"/>
      <c r="AE4" s="93" t="s">
        <v>2</v>
      </c>
      <c r="AQ4" s="92"/>
      <c r="AR4" s="92"/>
      <c r="AS4" s="92"/>
      <c r="BF4" s="93" t="s">
        <v>3</v>
      </c>
      <c r="BM4" s="90"/>
      <c r="BP4" s="90"/>
      <c r="BT4" s="93" t="s">
        <v>4</v>
      </c>
    </row>
    <row r="5" spans="1:74" s="68" customFormat="1" ht="12.75" customHeight="1">
      <c r="A5" s="73"/>
      <c r="B5" s="74" t="s">
        <v>5</v>
      </c>
      <c r="C5" s="96" t="s">
        <v>6</v>
      </c>
      <c r="D5" s="96" t="s">
        <v>6</v>
      </c>
      <c r="E5" s="96" t="s">
        <v>6</v>
      </c>
      <c r="F5" s="96" t="s">
        <v>6</v>
      </c>
      <c r="G5" s="96" t="s">
        <v>6</v>
      </c>
      <c r="H5" s="96" t="s">
        <v>6</v>
      </c>
      <c r="I5" s="96" t="s">
        <v>6</v>
      </c>
      <c r="J5" s="96" t="s">
        <v>6</v>
      </c>
      <c r="K5" s="96" t="s">
        <v>6</v>
      </c>
      <c r="L5" s="96" t="s">
        <v>6</v>
      </c>
      <c r="M5" s="96" t="s">
        <v>6</v>
      </c>
      <c r="N5" s="96" t="s">
        <v>7</v>
      </c>
      <c r="O5" s="96" t="s">
        <v>7</v>
      </c>
      <c r="P5" s="96" t="s">
        <v>6</v>
      </c>
      <c r="Q5" s="96" t="s">
        <v>6</v>
      </c>
      <c r="R5" s="96" t="s">
        <v>6</v>
      </c>
      <c r="S5" s="96" t="s">
        <v>6</v>
      </c>
      <c r="T5" s="96" t="s">
        <v>6</v>
      </c>
      <c r="U5" s="96" t="s">
        <v>6</v>
      </c>
      <c r="V5" s="96" t="s">
        <v>6</v>
      </c>
      <c r="W5" s="96" t="s">
        <v>6</v>
      </c>
      <c r="X5" s="96" t="s">
        <v>6</v>
      </c>
      <c r="Y5" s="97" t="s">
        <v>6</v>
      </c>
      <c r="Z5" s="96" t="s">
        <v>6</v>
      </c>
      <c r="AA5" s="96" t="s">
        <v>6</v>
      </c>
      <c r="AB5" s="96" t="s">
        <v>6</v>
      </c>
      <c r="AC5" s="96" t="s">
        <v>6</v>
      </c>
      <c r="AD5" s="77"/>
      <c r="AE5" s="75" t="s">
        <v>8</v>
      </c>
      <c r="AF5" s="75" t="s">
        <v>8</v>
      </c>
      <c r="AG5" s="75" t="s">
        <v>6</v>
      </c>
      <c r="AH5" s="75" t="s">
        <v>6</v>
      </c>
      <c r="AI5" s="75" t="s">
        <v>6</v>
      </c>
      <c r="AJ5" s="75" t="s">
        <v>6</v>
      </c>
      <c r="AK5" s="75" t="s">
        <v>6</v>
      </c>
      <c r="AL5" s="75" t="s">
        <v>6</v>
      </c>
      <c r="AM5" s="75" t="s">
        <v>6</v>
      </c>
      <c r="AN5" s="75" t="s">
        <v>6</v>
      </c>
      <c r="AO5" s="75" t="s">
        <v>6</v>
      </c>
      <c r="AP5" s="75" t="s">
        <v>6</v>
      </c>
      <c r="AQ5" s="75" t="s">
        <v>6</v>
      </c>
      <c r="AR5" s="75" t="s">
        <v>6</v>
      </c>
      <c r="AS5" s="75" t="s">
        <v>6</v>
      </c>
      <c r="AT5" s="75" t="s">
        <v>6</v>
      </c>
      <c r="AU5" s="75" t="s">
        <v>6</v>
      </c>
      <c r="AV5" s="76" t="s">
        <v>6</v>
      </c>
      <c r="AW5" s="75" t="s">
        <v>6</v>
      </c>
      <c r="AX5" s="75" t="s">
        <v>6</v>
      </c>
      <c r="AY5" s="75" t="s">
        <v>6</v>
      </c>
      <c r="AZ5" s="75" t="s">
        <v>6</v>
      </c>
      <c r="BA5" s="77"/>
      <c r="BB5" s="78" t="s">
        <v>9</v>
      </c>
      <c r="BC5" s="78"/>
      <c r="BD5" s="78"/>
      <c r="BE5" s="79"/>
      <c r="BF5" s="101"/>
      <c r="BG5" s="102"/>
      <c r="BH5" s="101"/>
      <c r="BI5" s="101"/>
      <c r="BJ5" s="101"/>
      <c r="BK5" s="102"/>
      <c r="BL5" s="101"/>
      <c r="BM5" s="101"/>
      <c r="BN5" s="101"/>
      <c r="BO5" s="101"/>
      <c r="BP5" s="102"/>
      <c r="BQ5" s="101"/>
      <c r="BR5" s="101"/>
      <c r="BS5" s="77"/>
      <c r="BT5" s="72"/>
      <c r="BV5" s="75"/>
    </row>
    <row r="6" spans="1:74" s="68" customFormat="1" ht="12.75" customHeight="1">
      <c r="A6" s="73"/>
      <c r="B6" s="81" t="s">
        <v>10</v>
      </c>
      <c r="C6" s="96" t="s">
        <v>11</v>
      </c>
      <c r="D6" s="96" t="s">
        <v>11</v>
      </c>
      <c r="E6" s="96" t="s">
        <v>11</v>
      </c>
      <c r="F6" s="96" t="s">
        <v>11</v>
      </c>
      <c r="G6" s="96" t="s">
        <v>11</v>
      </c>
      <c r="H6" s="96" t="s">
        <v>11</v>
      </c>
      <c r="I6" s="96" t="s">
        <v>11</v>
      </c>
      <c r="J6" s="96" t="s">
        <v>11</v>
      </c>
      <c r="K6" s="96" t="s">
        <v>11</v>
      </c>
      <c r="L6" s="96" t="s">
        <v>11</v>
      </c>
      <c r="M6" s="96" t="s">
        <v>11</v>
      </c>
      <c r="N6" s="96" t="s">
        <v>12</v>
      </c>
      <c r="O6" s="96" t="s">
        <v>12</v>
      </c>
      <c r="P6" s="96" t="s">
        <v>13</v>
      </c>
      <c r="Q6" s="96" t="s">
        <v>13</v>
      </c>
      <c r="R6" s="96" t="s">
        <v>14</v>
      </c>
      <c r="S6" s="96" t="s">
        <v>14</v>
      </c>
      <c r="T6" s="96" t="s">
        <v>14</v>
      </c>
      <c r="U6" s="96" t="s">
        <v>14</v>
      </c>
      <c r="V6" s="96" t="s">
        <v>15</v>
      </c>
      <c r="W6" s="96" t="s">
        <v>14</v>
      </c>
      <c r="X6" s="96" t="s">
        <v>16</v>
      </c>
      <c r="Y6" s="96" t="s">
        <v>17</v>
      </c>
      <c r="Z6" s="96" t="s">
        <v>15</v>
      </c>
      <c r="AA6" s="96" t="s">
        <v>18</v>
      </c>
      <c r="AB6" s="96" t="s">
        <v>16</v>
      </c>
      <c r="AC6" s="96" t="s">
        <v>13</v>
      </c>
      <c r="AD6" s="77"/>
      <c r="AE6" s="75" t="s">
        <v>19</v>
      </c>
      <c r="AF6" s="75" t="s">
        <v>19</v>
      </c>
      <c r="AG6" s="75" t="s">
        <v>19</v>
      </c>
      <c r="AH6" s="75" t="s">
        <v>19</v>
      </c>
      <c r="AI6" s="75" t="s">
        <v>19</v>
      </c>
      <c r="AJ6" s="75" t="s">
        <v>19</v>
      </c>
      <c r="AK6" s="75" t="s">
        <v>19</v>
      </c>
      <c r="AL6" s="75" t="s">
        <v>19</v>
      </c>
      <c r="AM6" s="75" t="s">
        <v>20</v>
      </c>
      <c r="AN6" s="75" t="s">
        <v>20</v>
      </c>
      <c r="AO6" s="75" t="s">
        <v>21</v>
      </c>
      <c r="AP6" s="75" t="s">
        <v>21</v>
      </c>
      <c r="AQ6" s="75" t="s">
        <v>21</v>
      </c>
      <c r="AR6" s="75" t="s">
        <v>21</v>
      </c>
      <c r="AS6" s="75" t="s">
        <v>22</v>
      </c>
      <c r="AT6" s="75" t="s">
        <v>21</v>
      </c>
      <c r="AU6" s="75" t="s">
        <v>20</v>
      </c>
      <c r="AV6" s="75" t="s">
        <v>20</v>
      </c>
      <c r="AW6" s="75" t="s">
        <v>22</v>
      </c>
      <c r="AX6" s="75" t="s">
        <v>19</v>
      </c>
      <c r="AY6" s="75" t="s">
        <v>20</v>
      </c>
      <c r="AZ6" s="75" t="s">
        <v>20</v>
      </c>
      <c r="BA6" s="77"/>
      <c r="BB6" s="80" t="s">
        <v>20</v>
      </c>
      <c r="BC6" s="80" t="s">
        <v>23</v>
      </c>
      <c r="BD6" s="80" t="s">
        <v>20</v>
      </c>
      <c r="BE6" s="82"/>
      <c r="BF6" s="102">
        <v>130</v>
      </c>
      <c r="BG6" s="102">
        <v>52</v>
      </c>
      <c r="BH6" s="102">
        <v>26</v>
      </c>
      <c r="BI6" s="102">
        <v>5.2</v>
      </c>
      <c r="BJ6" s="102">
        <v>5.2</v>
      </c>
      <c r="BK6" s="102">
        <v>52</v>
      </c>
      <c r="BL6" s="102">
        <v>182</v>
      </c>
      <c r="BM6" s="102">
        <v>2.6</v>
      </c>
      <c r="BN6" s="102">
        <v>5</v>
      </c>
      <c r="BO6" s="102">
        <v>2.6</v>
      </c>
      <c r="BP6" s="102">
        <v>2.6</v>
      </c>
      <c r="BQ6" s="102">
        <f>13*1.5</f>
        <v>19.5</v>
      </c>
      <c r="BR6" s="101"/>
      <c r="BS6" s="77"/>
      <c r="BT6" s="75" t="s">
        <v>24</v>
      </c>
      <c r="BV6" s="75" t="s">
        <v>25</v>
      </c>
    </row>
    <row r="7" spans="1:74" s="68" customFormat="1" ht="12.75" customHeight="1">
      <c r="A7" s="73"/>
      <c r="B7" s="83" t="s">
        <v>26</v>
      </c>
      <c r="C7" s="96" t="s">
        <v>27</v>
      </c>
      <c r="D7" s="96" t="s">
        <v>28</v>
      </c>
      <c r="E7" s="96" t="s">
        <v>27</v>
      </c>
      <c r="F7" s="96" t="s">
        <v>27</v>
      </c>
      <c r="G7" s="96" t="s">
        <v>27</v>
      </c>
      <c r="H7" s="96" t="s">
        <v>28</v>
      </c>
      <c r="I7" s="96" t="s">
        <v>27</v>
      </c>
      <c r="J7" s="96" t="s">
        <v>27</v>
      </c>
      <c r="K7" s="96" t="s">
        <v>27</v>
      </c>
      <c r="L7" s="96" t="s">
        <v>27</v>
      </c>
      <c r="M7" s="96" t="s">
        <v>28</v>
      </c>
      <c r="N7" s="96"/>
      <c r="O7" s="96"/>
      <c r="P7" s="96" t="s">
        <v>29</v>
      </c>
      <c r="Q7" s="96" t="s">
        <v>29</v>
      </c>
      <c r="R7" s="96" t="s">
        <v>30</v>
      </c>
      <c r="S7" s="96" t="s">
        <v>30</v>
      </c>
      <c r="T7" s="96" t="s">
        <v>30</v>
      </c>
      <c r="U7" s="96" t="s">
        <v>30</v>
      </c>
      <c r="V7" s="96"/>
      <c r="W7" s="96" t="s">
        <v>30</v>
      </c>
      <c r="X7" s="96" t="s">
        <v>31</v>
      </c>
      <c r="Y7" s="96" t="s">
        <v>32</v>
      </c>
      <c r="Z7" s="96"/>
      <c r="AA7" s="96" t="s">
        <v>33</v>
      </c>
      <c r="AB7" s="96" t="s">
        <v>31</v>
      </c>
      <c r="AC7" s="96" t="s">
        <v>29</v>
      </c>
      <c r="AD7" s="77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7"/>
      <c r="BB7" s="75"/>
      <c r="BC7" s="75"/>
      <c r="BD7" s="75"/>
      <c r="BE7" s="84"/>
      <c r="BF7" s="101"/>
      <c r="BG7" s="102"/>
      <c r="BH7" s="102"/>
      <c r="BI7" s="101"/>
      <c r="BJ7" s="101"/>
      <c r="BK7" s="102"/>
      <c r="BL7" s="101"/>
      <c r="BM7" s="101"/>
      <c r="BN7" s="101"/>
      <c r="BO7" s="101"/>
      <c r="BP7" s="102"/>
      <c r="BQ7" s="101" t="s">
        <v>34</v>
      </c>
      <c r="BR7" s="101" t="s">
        <v>34</v>
      </c>
      <c r="BS7" s="84"/>
      <c r="BT7" s="72"/>
      <c r="BV7" s="75" t="s">
        <v>35</v>
      </c>
    </row>
    <row r="8" spans="1:74" s="68" customFormat="1" ht="12.75" customHeight="1">
      <c r="A8" s="73"/>
      <c r="B8" s="74" t="s">
        <v>36</v>
      </c>
      <c r="C8" s="96" t="s">
        <v>37</v>
      </c>
      <c r="D8" s="96" t="s">
        <v>37</v>
      </c>
      <c r="E8" s="96" t="s">
        <v>38</v>
      </c>
      <c r="F8" s="96" t="s">
        <v>38</v>
      </c>
      <c r="G8" s="96" t="s">
        <v>38</v>
      </c>
      <c r="H8" s="96" t="s">
        <v>38</v>
      </c>
      <c r="I8" s="96" t="s">
        <v>38</v>
      </c>
      <c r="J8" s="96" t="s">
        <v>39</v>
      </c>
      <c r="K8" s="96" t="s">
        <v>39</v>
      </c>
      <c r="L8" s="96" t="s">
        <v>39</v>
      </c>
      <c r="M8" s="96" t="s">
        <v>39</v>
      </c>
      <c r="N8" s="96"/>
      <c r="O8" s="96"/>
      <c r="P8" s="96"/>
      <c r="Q8" s="96" t="s">
        <v>40</v>
      </c>
      <c r="R8" s="96" t="s">
        <v>41</v>
      </c>
      <c r="S8" s="96" t="s">
        <v>42</v>
      </c>
      <c r="T8" s="96" t="s">
        <v>43</v>
      </c>
      <c r="U8" s="98" t="s">
        <v>38</v>
      </c>
      <c r="V8" s="96" t="s">
        <v>44</v>
      </c>
      <c r="W8" s="96" t="s">
        <v>45</v>
      </c>
      <c r="X8" s="96"/>
      <c r="Y8" s="96"/>
      <c r="Z8" s="96"/>
      <c r="AA8" s="96" t="s">
        <v>46</v>
      </c>
      <c r="AB8" s="96"/>
      <c r="AC8" s="96"/>
      <c r="AD8" s="77"/>
      <c r="AE8" s="75" t="s">
        <v>37</v>
      </c>
      <c r="AF8" s="75" t="s">
        <v>38</v>
      </c>
      <c r="AG8" s="75" t="s">
        <v>38</v>
      </c>
      <c r="AH8" s="75" t="s">
        <v>38</v>
      </c>
      <c r="AI8" s="75" t="s">
        <v>38</v>
      </c>
      <c r="AJ8" s="75" t="s">
        <v>39</v>
      </c>
      <c r="AK8" s="75" t="s">
        <v>39</v>
      </c>
      <c r="AL8" s="75" t="s">
        <v>39</v>
      </c>
      <c r="AM8" s="75"/>
      <c r="AN8" s="75" t="s">
        <v>40</v>
      </c>
      <c r="AO8" s="75" t="s">
        <v>41</v>
      </c>
      <c r="AP8" s="75" t="s">
        <v>42</v>
      </c>
      <c r="AQ8" s="75" t="s">
        <v>43</v>
      </c>
      <c r="AR8" s="80" t="s">
        <v>38</v>
      </c>
      <c r="AS8" s="75" t="s">
        <v>44</v>
      </c>
      <c r="AT8" s="75" t="s">
        <v>45</v>
      </c>
      <c r="AU8" s="75"/>
      <c r="AV8" s="75"/>
      <c r="AW8" s="75"/>
      <c r="AX8" s="75" t="s">
        <v>46</v>
      </c>
      <c r="AY8" s="75"/>
      <c r="AZ8" s="75"/>
      <c r="BA8" s="77"/>
      <c r="BB8" s="75" t="s">
        <v>47</v>
      </c>
      <c r="BC8" s="75" t="s">
        <v>47</v>
      </c>
      <c r="BD8" s="75" t="s">
        <v>47</v>
      </c>
      <c r="BE8" s="84"/>
      <c r="BF8" s="101" t="s">
        <v>47</v>
      </c>
      <c r="BG8" s="101" t="s">
        <v>48</v>
      </c>
      <c r="BH8" s="101" t="s">
        <v>47</v>
      </c>
      <c r="BI8" s="101" t="s">
        <v>49</v>
      </c>
      <c r="BJ8" s="101" t="s">
        <v>50</v>
      </c>
      <c r="BK8" s="101" t="s">
        <v>51</v>
      </c>
      <c r="BL8" s="101" t="s">
        <v>47</v>
      </c>
      <c r="BM8" s="101" t="s">
        <v>52</v>
      </c>
      <c r="BN8" s="101" t="s">
        <v>47</v>
      </c>
      <c r="BO8" s="101" t="s">
        <v>47</v>
      </c>
      <c r="BP8" s="101" t="s">
        <v>53</v>
      </c>
      <c r="BQ8" s="101" t="s">
        <v>54</v>
      </c>
      <c r="BR8" s="101" t="s">
        <v>54</v>
      </c>
      <c r="BS8" s="84"/>
      <c r="BT8" s="75" t="s">
        <v>55</v>
      </c>
      <c r="BV8" s="75"/>
    </row>
    <row r="9" spans="1:74" s="68" customFormat="1" ht="12.75" customHeight="1">
      <c r="A9" s="73"/>
      <c r="B9" s="74" t="s">
        <v>56</v>
      </c>
      <c r="C9" s="99" t="s">
        <v>57</v>
      </c>
      <c r="D9" s="99" t="s">
        <v>58</v>
      </c>
      <c r="E9" s="99" t="s">
        <v>59</v>
      </c>
      <c r="F9" s="99" t="s">
        <v>57</v>
      </c>
      <c r="G9" s="99" t="s">
        <v>60</v>
      </c>
      <c r="H9" s="99" t="s">
        <v>58</v>
      </c>
      <c r="I9" s="99" t="s">
        <v>61</v>
      </c>
      <c r="J9" s="99" t="s">
        <v>59</v>
      </c>
      <c r="K9" s="99" t="s">
        <v>57</v>
      </c>
      <c r="L9" s="99" t="s">
        <v>60</v>
      </c>
      <c r="M9" s="99" t="s">
        <v>58</v>
      </c>
      <c r="N9" s="99" t="s">
        <v>57</v>
      </c>
      <c r="O9" s="99" t="s">
        <v>59</v>
      </c>
      <c r="P9" s="99" t="s">
        <v>62</v>
      </c>
      <c r="Q9" s="99" t="s">
        <v>63</v>
      </c>
      <c r="R9" s="99" t="s">
        <v>64</v>
      </c>
      <c r="S9" s="99" t="s">
        <v>65</v>
      </c>
      <c r="T9" s="99" t="s">
        <v>66</v>
      </c>
      <c r="U9" s="100" t="s">
        <v>66</v>
      </c>
      <c r="V9" s="99" t="s">
        <v>67</v>
      </c>
      <c r="W9" s="99" t="s">
        <v>68</v>
      </c>
      <c r="X9" s="99" t="s">
        <v>69</v>
      </c>
      <c r="Y9" s="99" t="s">
        <v>70</v>
      </c>
      <c r="Z9" s="99" t="s">
        <v>71</v>
      </c>
      <c r="AA9" s="99" t="s">
        <v>72</v>
      </c>
      <c r="AB9" s="99" t="s">
        <v>73</v>
      </c>
      <c r="AC9" s="99" t="s">
        <v>74</v>
      </c>
      <c r="AD9" s="87"/>
      <c r="AE9" s="85" t="s">
        <v>57</v>
      </c>
      <c r="AF9" s="85" t="s">
        <v>59</v>
      </c>
      <c r="AG9" s="85" t="s">
        <v>57</v>
      </c>
      <c r="AH9" s="85" t="s">
        <v>60</v>
      </c>
      <c r="AI9" s="85" t="s">
        <v>61</v>
      </c>
      <c r="AJ9" s="85" t="s">
        <v>59</v>
      </c>
      <c r="AK9" s="85" t="s">
        <v>57</v>
      </c>
      <c r="AL9" s="85" t="s">
        <v>60</v>
      </c>
      <c r="AM9" s="85" t="s">
        <v>62</v>
      </c>
      <c r="AN9" s="85" t="s">
        <v>63</v>
      </c>
      <c r="AO9" s="85" t="s">
        <v>64</v>
      </c>
      <c r="AP9" s="85" t="s">
        <v>65</v>
      </c>
      <c r="AQ9" s="85" t="s">
        <v>66</v>
      </c>
      <c r="AR9" s="86" t="s">
        <v>66</v>
      </c>
      <c r="AS9" s="85" t="s">
        <v>67</v>
      </c>
      <c r="AT9" s="85" t="s">
        <v>68</v>
      </c>
      <c r="AU9" s="85" t="s">
        <v>69</v>
      </c>
      <c r="AV9" s="85" t="s">
        <v>70</v>
      </c>
      <c r="AW9" s="85" t="s">
        <v>71</v>
      </c>
      <c r="AX9" s="85" t="s">
        <v>72</v>
      </c>
      <c r="AY9" s="85" t="s">
        <v>73</v>
      </c>
      <c r="AZ9" s="85" t="s">
        <v>74</v>
      </c>
      <c r="BA9" s="77"/>
      <c r="BB9" s="85" t="s">
        <v>60</v>
      </c>
      <c r="BC9" s="85" t="s">
        <v>75</v>
      </c>
      <c r="BD9" s="85" t="s">
        <v>57</v>
      </c>
      <c r="BE9" s="88"/>
      <c r="BF9" s="103" t="s">
        <v>76</v>
      </c>
      <c r="BG9" s="104" t="s">
        <v>77</v>
      </c>
      <c r="BH9" s="103" t="s">
        <v>74</v>
      </c>
      <c r="BI9" s="103" t="s">
        <v>63</v>
      </c>
      <c r="BJ9" s="103" t="s">
        <v>78</v>
      </c>
      <c r="BK9" s="104" t="s">
        <v>79</v>
      </c>
      <c r="BL9" s="103" t="s">
        <v>72</v>
      </c>
      <c r="BM9" s="103" t="s">
        <v>80</v>
      </c>
      <c r="BN9" s="103" t="s">
        <v>66</v>
      </c>
      <c r="BO9" s="103" t="s">
        <v>81</v>
      </c>
      <c r="BP9" s="104" t="s">
        <v>82</v>
      </c>
      <c r="BQ9" s="103" t="s">
        <v>83</v>
      </c>
      <c r="BR9" s="103" t="s">
        <v>84</v>
      </c>
      <c r="BS9" s="87"/>
      <c r="BT9" s="85" t="s">
        <v>85</v>
      </c>
      <c r="BV9" s="85" t="s">
        <v>85</v>
      </c>
    </row>
    <row r="10" spans="1:74" ht="12.75" customHeight="1">
      <c r="A10" s="12" t="s">
        <v>86</v>
      </c>
      <c r="R10" s="2"/>
      <c r="T10" s="3"/>
      <c r="U10" s="3"/>
      <c r="V10" s="3"/>
      <c r="W10" s="3"/>
      <c r="AO10" s="2"/>
      <c r="AQ10" s="3"/>
      <c r="AR10" s="3"/>
      <c r="AS10" s="3"/>
      <c r="AT10" s="3"/>
      <c r="BG10" s="2"/>
      <c r="BQ10" s="3"/>
      <c r="BR10" s="3"/>
      <c r="BS10" s="3"/>
    </row>
    <row r="11" spans="1:74" ht="12.75" customHeight="1">
      <c r="A11" s="13">
        <v>1400</v>
      </c>
      <c r="B11" s="14"/>
      <c r="C11" s="7"/>
      <c r="D11" s="15">
        <v>51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6"/>
      <c r="AF11" s="16"/>
      <c r="AG11" s="16"/>
      <c r="AH11" s="16"/>
      <c r="AI11" s="17"/>
      <c r="AJ11" s="16"/>
      <c r="AK11" s="16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6"/>
      <c r="BB11" s="16"/>
      <c r="BC11" s="16"/>
      <c r="BD11" s="16"/>
      <c r="BE11" s="16"/>
      <c r="BF11" s="16"/>
      <c r="BG11" s="17"/>
      <c r="BH11" s="17">
        <v>0.6</v>
      </c>
      <c r="BI11" s="17"/>
      <c r="BJ11" s="16"/>
      <c r="BK11" s="17">
        <f t="shared" ref="BK11:BK74" si="0">BH11/15</f>
        <v>0.04</v>
      </c>
      <c r="BL11" s="17"/>
      <c r="BM11" s="17">
        <f t="shared" ref="BM11:BM74" si="1">BP11</f>
        <v>1.5</v>
      </c>
      <c r="BN11" s="17"/>
      <c r="BO11" s="17">
        <v>1.5</v>
      </c>
      <c r="BP11" s="17">
        <f t="shared" ref="BP11:BP42" si="2">BO11</f>
        <v>1.5</v>
      </c>
      <c r="BQ11" s="16"/>
      <c r="BR11" s="16"/>
      <c r="BS11" s="16"/>
      <c r="BT11" s="16"/>
      <c r="BU11" s="16"/>
      <c r="BV11" s="16"/>
    </row>
    <row r="12" spans="1:74" ht="12.75" customHeight="1">
      <c r="A12" s="13">
        <v>1401</v>
      </c>
      <c r="B12" s="14"/>
      <c r="C12" s="7"/>
      <c r="D12" s="15">
        <v>52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6"/>
      <c r="AF12" s="16"/>
      <c r="AG12" s="16"/>
      <c r="AH12" s="16"/>
      <c r="AI12" s="17"/>
      <c r="AJ12" s="16"/>
      <c r="AK12" s="16"/>
      <c r="AL12" s="1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6"/>
      <c r="BB12" s="16"/>
      <c r="BC12" s="16"/>
      <c r="BD12" s="16"/>
      <c r="BE12" s="16"/>
      <c r="BF12" s="16"/>
      <c r="BG12" s="17"/>
      <c r="BH12" s="17">
        <v>0.6</v>
      </c>
      <c r="BI12" s="17"/>
      <c r="BJ12" s="16"/>
      <c r="BK12" s="17">
        <f t="shared" si="0"/>
        <v>0.04</v>
      </c>
      <c r="BL12" s="17"/>
      <c r="BM12" s="17">
        <f t="shared" si="1"/>
        <v>1.5</v>
      </c>
      <c r="BN12" s="17"/>
      <c r="BO12" s="17">
        <v>1.5</v>
      </c>
      <c r="BP12" s="17">
        <f t="shared" si="2"/>
        <v>1.5</v>
      </c>
      <c r="BQ12" s="16"/>
      <c r="BR12" s="16"/>
      <c r="BS12" s="16"/>
      <c r="BT12" s="16"/>
      <c r="BU12" s="16"/>
      <c r="BV12" s="16"/>
    </row>
    <row r="13" spans="1:74" ht="12.75" customHeight="1">
      <c r="A13" s="13">
        <v>1402</v>
      </c>
      <c r="B13" s="14"/>
      <c r="C13" s="7"/>
      <c r="D13" s="15">
        <v>45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6"/>
      <c r="AF13" s="16"/>
      <c r="AG13" s="16"/>
      <c r="AH13" s="16"/>
      <c r="AI13" s="17"/>
      <c r="AJ13" s="16"/>
      <c r="AK13" s="16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6"/>
      <c r="BB13" s="16"/>
      <c r="BC13" s="16"/>
      <c r="BD13" s="16"/>
      <c r="BE13" s="16"/>
      <c r="BF13" s="16"/>
      <c r="BG13" s="17"/>
      <c r="BH13" s="17">
        <v>0.6</v>
      </c>
      <c r="BI13" s="17"/>
      <c r="BJ13" s="16"/>
      <c r="BK13" s="17">
        <f t="shared" si="0"/>
        <v>0.04</v>
      </c>
      <c r="BL13" s="17"/>
      <c r="BM13" s="17">
        <f t="shared" si="1"/>
        <v>1.5</v>
      </c>
      <c r="BN13" s="17"/>
      <c r="BO13" s="17">
        <v>1.5</v>
      </c>
      <c r="BP13" s="17">
        <f t="shared" si="2"/>
        <v>1.5</v>
      </c>
      <c r="BQ13" s="16"/>
      <c r="BR13" s="16"/>
      <c r="BS13" s="16"/>
      <c r="BT13" s="16"/>
      <c r="BU13" s="16"/>
      <c r="BV13" s="16"/>
    </row>
    <row r="14" spans="1:74" ht="12.75" customHeight="1">
      <c r="A14" s="13">
        <v>1403</v>
      </c>
      <c r="B14" s="14"/>
      <c r="C14" s="7"/>
      <c r="D14" s="15">
        <v>70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6"/>
      <c r="AF14" s="16"/>
      <c r="AG14" s="16"/>
      <c r="AH14" s="16"/>
      <c r="AI14" s="17"/>
      <c r="AJ14" s="16"/>
      <c r="AK14" s="16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6"/>
      <c r="BB14" s="16"/>
      <c r="BC14" s="16"/>
      <c r="BD14" s="16"/>
      <c r="BE14" s="16"/>
      <c r="BF14" s="16"/>
      <c r="BG14" s="17"/>
      <c r="BH14" s="17">
        <v>0.6</v>
      </c>
      <c r="BI14" s="17"/>
      <c r="BJ14" s="16"/>
      <c r="BK14" s="17">
        <f t="shared" si="0"/>
        <v>0.04</v>
      </c>
      <c r="BL14" s="17"/>
      <c r="BM14" s="17">
        <f t="shared" si="1"/>
        <v>1.5</v>
      </c>
      <c r="BN14" s="17"/>
      <c r="BO14" s="17">
        <v>1.5</v>
      </c>
      <c r="BP14" s="17">
        <f t="shared" si="2"/>
        <v>1.5</v>
      </c>
      <c r="BQ14" s="16"/>
      <c r="BR14" s="16"/>
      <c r="BS14" s="16"/>
      <c r="BT14" s="16"/>
      <c r="BU14" s="16"/>
      <c r="BV14" s="16"/>
    </row>
    <row r="15" spans="1:74" ht="12.75" customHeight="1">
      <c r="A15" s="13">
        <v>1404</v>
      </c>
      <c r="B15" s="14"/>
      <c r="C15" s="15">
        <v>232</v>
      </c>
      <c r="D15" s="15">
        <v>56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7">
        <f>C15*'Conversions, Sources &amp; Comments'!$F12/222.6</f>
        <v>0.28298997304582207</v>
      </c>
      <c r="AF15" s="16"/>
      <c r="AG15" s="16"/>
      <c r="AH15" s="16"/>
      <c r="AI15" s="17"/>
      <c r="AJ15" s="16"/>
      <c r="AK15" s="16"/>
      <c r="AL15" s="16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6"/>
      <c r="BB15" s="16"/>
      <c r="BC15" s="16"/>
      <c r="BD15" s="16"/>
      <c r="BE15" s="16"/>
      <c r="BF15" s="16"/>
      <c r="BG15" s="17">
        <f>1.021916*AE15</f>
        <v>0.28919198129509432</v>
      </c>
      <c r="BH15" s="17">
        <v>0.6</v>
      </c>
      <c r="BI15" s="17"/>
      <c r="BJ15" s="16"/>
      <c r="BK15" s="17">
        <f t="shared" si="0"/>
        <v>0.04</v>
      </c>
      <c r="BL15" s="17"/>
      <c r="BM15" s="17">
        <f t="shared" si="1"/>
        <v>1.5</v>
      </c>
      <c r="BN15" s="17"/>
      <c r="BO15" s="17">
        <v>1.5</v>
      </c>
      <c r="BP15" s="17">
        <f t="shared" si="2"/>
        <v>1.5</v>
      </c>
      <c r="BQ15" s="16"/>
      <c r="BR15" s="16"/>
      <c r="BS15" s="16"/>
      <c r="BT15" s="16"/>
      <c r="BU15" s="16"/>
      <c r="BV15" s="16"/>
    </row>
    <row r="16" spans="1:74" ht="12.75" customHeight="1">
      <c r="A16" s="13">
        <v>1405</v>
      </c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6"/>
      <c r="AF16" s="16"/>
      <c r="AG16" s="16"/>
      <c r="AH16" s="16"/>
      <c r="AI16" s="17"/>
      <c r="AJ16" s="16"/>
      <c r="AK16" s="16"/>
      <c r="AL16" s="16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6"/>
      <c r="BB16" s="16"/>
      <c r="BC16" s="16"/>
      <c r="BD16" s="16"/>
      <c r="BE16" s="16"/>
      <c r="BF16" s="16"/>
      <c r="BG16" s="17"/>
      <c r="BH16" s="17">
        <v>0.6</v>
      </c>
      <c r="BI16" s="17"/>
      <c r="BJ16" s="16"/>
      <c r="BK16" s="17">
        <f t="shared" si="0"/>
        <v>0.04</v>
      </c>
      <c r="BL16" s="17"/>
      <c r="BM16" s="17">
        <f t="shared" si="1"/>
        <v>1.5</v>
      </c>
      <c r="BN16" s="17"/>
      <c r="BO16" s="17">
        <v>1.5</v>
      </c>
      <c r="BP16" s="17">
        <f t="shared" si="2"/>
        <v>1.5</v>
      </c>
      <c r="BQ16" s="16"/>
      <c r="BR16" s="16"/>
      <c r="BS16" s="16"/>
      <c r="BT16" s="16"/>
      <c r="BU16" s="16"/>
      <c r="BV16" s="16"/>
    </row>
    <row r="17" spans="1:74" ht="12.75" customHeight="1">
      <c r="A17" s="13">
        <v>1406</v>
      </c>
      <c r="B17" s="14"/>
      <c r="C17" s="15">
        <v>180</v>
      </c>
      <c r="D17" s="15">
        <v>65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7">
        <f>C17*'Conversions, Sources &amp; Comments'!$F14/222.6</f>
        <v>0.21956118598382748</v>
      </c>
      <c r="AF17" s="16"/>
      <c r="AG17" s="16"/>
      <c r="AH17" s="16"/>
      <c r="AI17" s="17"/>
      <c r="AJ17" s="16"/>
      <c r="AK17" s="16"/>
      <c r="AL17" s="16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6"/>
      <c r="BB17" s="16"/>
      <c r="BC17" s="16"/>
      <c r="BD17" s="16"/>
      <c r="BE17" s="16"/>
      <c r="BF17" s="16"/>
      <c r="BG17" s="17">
        <f>1.021916*AE17</f>
        <v>0.22437308893584906</v>
      </c>
      <c r="BH17" s="17">
        <v>0.6</v>
      </c>
      <c r="BI17" s="17"/>
      <c r="BJ17" s="16"/>
      <c r="BK17" s="17">
        <f t="shared" si="0"/>
        <v>0.04</v>
      </c>
      <c r="BL17" s="17"/>
      <c r="BM17" s="17">
        <f t="shared" si="1"/>
        <v>1.5</v>
      </c>
      <c r="BN17" s="17"/>
      <c r="BO17" s="17">
        <v>1.5</v>
      </c>
      <c r="BP17" s="17">
        <f t="shared" si="2"/>
        <v>1.5</v>
      </c>
      <c r="BQ17" s="16"/>
      <c r="BR17" s="16"/>
      <c r="BS17" s="16"/>
      <c r="BT17" s="16"/>
      <c r="BU17" s="16"/>
      <c r="BV17" s="16"/>
    </row>
    <row r="18" spans="1:74" ht="12.75" customHeight="1">
      <c r="A18" s="13">
        <v>1407</v>
      </c>
      <c r="B18" s="14"/>
      <c r="C18" s="7"/>
      <c r="D18" s="15">
        <v>81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6"/>
      <c r="AF18" s="16"/>
      <c r="AG18" s="16"/>
      <c r="AH18" s="16"/>
      <c r="AI18" s="17"/>
      <c r="AJ18" s="16"/>
      <c r="AK18" s="16"/>
      <c r="AL18" s="16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6"/>
      <c r="BB18" s="16"/>
      <c r="BC18" s="16"/>
      <c r="BD18" s="16"/>
      <c r="BE18" s="16"/>
      <c r="BF18" s="16"/>
      <c r="BG18" s="17"/>
      <c r="BH18" s="17">
        <v>0.6</v>
      </c>
      <c r="BI18" s="17"/>
      <c r="BJ18" s="16"/>
      <c r="BK18" s="17">
        <f t="shared" si="0"/>
        <v>0.04</v>
      </c>
      <c r="BL18" s="17"/>
      <c r="BM18" s="17">
        <f t="shared" si="1"/>
        <v>1.5</v>
      </c>
      <c r="BN18" s="17"/>
      <c r="BO18" s="17">
        <v>1.5</v>
      </c>
      <c r="BP18" s="17">
        <f t="shared" si="2"/>
        <v>1.5</v>
      </c>
      <c r="BQ18" s="16"/>
      <c r="BR18" s="16"/>
      <c r="BS18" s="16"/>
      <c r="BT18" s="16"/>
      <c r="BU18" s="16"/>
      <c r="BV18" s="16"/>
    </row>
    <row r="19" spans="1:74" ht="12.75" customHeight="1">
      <c r="A19" s="13">
        <v>1408</v>
      </c>
      <c r="B19" s="14"/>
      <c r="C19" s="7"/>
      <c r="D19" s="15">
        <v>81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6"/>
      <c r="AF19" s="16"/>
      <c r="AG19" s="16"/>
      <c r="AH19" s="16"/>
      <c r="AI19" s="17"/>
      <c r="AJ19" s="16"/>
      <c r="AK19" s="16"/>
      <c r="AL19" s="16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6"/>
      <c r="BB19" s="16"/>
      <c r="BC19" s="16"/>
      <c r="BD19" s="16"/>
      <c r="BE19" s="16"/>
      <c r="BF19" s="16"/>
      <c r="BG19" s="17"/>
      <c r="BH19" s="17">
        <v>0.6</v>
      </c>
      <c r="BI19" s="17"/>
      <c r="BJ19" s="16"/>
      <c r="BK19" s="17">
        <f t="shared" si="0"/>
        <v>0.04</v>
      </c>
      <c r="BL19" s="17"/>
      <c r="BM19" s="17">
        <f t="shared" si="1"/>
        <v>1.5</v>
      </c>
      <c r="BN19" s="17"/>
      <c r="BO19" s="17">
        <v>1.5</v>
      </c>
      <c r="BP19" s="17">
        <f t="shared" si="2"/>
        <v>1.5</v>
      </c>
      <c r="BQ19" s="16"/>
      <c r="BR19" s="16"/>
      <c r="BS19" s="16"/>
      <c r="BT19" s="16"/>
      <c r="BU19" s="16"/>
      <c r="BV19" s="16"/>
    </row>
    <row r="20" spans="1:74" ht="12.75" customHeight="1">
      <c r="A20" s="13">
        <v>1409</v>
      </c>
      <c r="B20" s="14"/>
      <c r="C20" s="7"/>
      <c r="D20" s="15">
        <v>63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6"/>
      <c r="AF20" s="16"/>
      <c r="AG20" s="16"/>
      <c r="AH20" s="16"/>
      <c r="AI20" s="17"/>
      <c r="AJ20" s="16"/>
      <c r="AK20" s="16"/>
      <c r="AL20" s="16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6"/>
      <c r="BB20" s="16"/>
      <c r="BC20" s="16"/>
      <c r="BD20" s="16"/>
      <c r="BE20" s="16"/>
      <c r="BF20" s="16"/>
      <c r="BG20" s="17"/>
      <c r="BH20" s="17">
        <v>0.6</v>
      </c>
      <c r="BI20" s="17"/>
      <c r="BJ20" s="16"/>
      <c r="BK20" s="17">
        <f t="shared" si="0"/>
        <v>0.04</v>
      </c>
      <c r="BL20" s="17"/>
      <c r="BM20" s="17">
        <f t="shared" si="1"/>
        <v>1.5</v>
      </c>
      <c r="BN20" s="17"/>
      <c r="BO20" s="17">
        <v>1.5</v>
      </c>
      <c r="BP20" s="17">
        <f t="shared" si="2"/>
        <v>1.5</v>
      </c>
      <c r="BQ20" s="16"/>
      <c r="BR20" s="16"/>
      <c r="BS20" s="16"/>
      <c r="BT20" s="16"/>
      <c r="BU20" s="16"/>
      <c r="BV20" s="16"/>
    </row>
    <row r="21" spans="1:74" ht="12.75" customHeight="1">
      <c r="A21" s="13">
        <v>1410</v>
      </c>
      <c r="B21" s="14"/>
      <c r="C21" s="7"/>
      <c r="D21" s="15">
        <v>74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6"/>
      <c r="AF21" s="16"/>
      <c r="AG21" s="16"/>
      <c r="AH21" s="16"/>
      <c r="AI21" s="17"/>
      <c r="AJ21" s="16"/>
      <c r="AK21" s="16"/>
      <c r="AL21" s="16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6"/>
      <c r="BB21" s="16"/>
      <c r="BC21" s="16"/>
      <c r="BD21" s="16"/>
      <c r="BE21" s="16"/>
      <c r="BF21" s="16"/>
      <c r="BG21" s="17"/>
      <c r="BH21" s="17">
        <v>0.6</v>
      </c>
      <c r="BI21" s="17"/>
      <c r="BJ21" s="16"/>
      <c r="BK21" s="17">
        <f t="shared" si="0"/>
        <v>0.04</v>
      </c>
      <c r="BL21" s="17"/>
      <c r="BM21" s="17">
        <f t="shared" si="1"/>
        <v>1.5</v>
      </c>
      <c r="BN21" s="17"/>
      <c r="BO21" s="17">
        <v>1.5</v>
      </c>
      <c r="BP21" s="17">
        <f t="shared" si="2"/>
        <v>1.5</v>
      </c>
      <c r="BQ21" s="16"/>
      <c r="BR21" s="16"/>
      <c r="BS21" s="16"/>
      <c r="BT21" s="16"/>
      <c r="BU21" s="16"/>
      <c r="BV21" s="16"/>
    </row>
    <row r="22" spans="1:74" ht="12.75" customHeight="1">
      <c r="A22" s="13">
        <v>1411</v>
      </c>
      <c r="B22" s="14"/>
      <c r="C22" s="7"/>
      <c r="D22" s="15">
        <v>78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6"/>
      <c r="AF22" s="16"/>
      <c r="AG22" s="16"/>
      <c r="AH22" s="16"/>
      <c r="AI22" s="17"/>
      <c r="AJ22" s="16"/>
      <c r="AK22" s="16"/>
      <c r="AL22" s="1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6"/>
      <c r="BB22" s="16"/>
      <c r="BC22" s="16"/>
      <c r="BD22" s="16"/>
      <c r="BE22" s="16"/>
      <c r="BF22" s="16"/>
      <c r="BG22" s="17"/>
      <c r="BH22" s="17">
        <v>0.6</v>
      </c>
      <c r="BI22" s="17"/>
      <c r="BJ22" s="16"/>
      <c r="BK22" s="17">
        <f t="shared" si="0"/>
        <v>0.04</v>
      </c>
      <c r="BL22" s="17"/>
      <c r="BM22" s="17">
        <f t="shared" si="1"/>
        <v>1.5</v>
      </c>
      <c r="BN22" s="17"/>
      <c r="BO22" s="17">
        <v>1.5</v>
      </c>
      <c r="BP22" s="17">
        <f t="shared" si="2"/>
        <v>1.5</v>
      </c>
      <c r="BQ22" s="16"/>
      <c r="BR22" s="16"/>
      <c r="BS22" s="16"/>
      <c r="BT22" s="16"/>
      <c r="BU22" s="16"/>
      <c r="BV22" s="16"/>
    </row>
    <row r="23" spans="1:74" ht="12.75" customHeight="1">
      <c r="A23" s="13">
        <v>1412</v>
      </c>
      <c r="B23" s="14"/>
      <c r="C23" s="7"/>
      <c r="D23" s="15">
        <v>62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6"/>
      <c r="AF23" s="16"/>
      <c r="AG23" s="16"/>
      <c r="AH23" s="16"/>
      <c r="AI23" s="17"/>
      <c r="AJ23" s="16"/>
      <c r="AK23" s="16"/>
      <c r="AL23" s="1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6"/>
      <c r="BB23" s="16"/>
      <c r="BC23" s="16"/>
      <c r="BD23" s="16"/>
      <c r="BE23" s="16"/>
      <c r="BF23" s="16"/>
      <c r="BG23" s="17"/>
      <c r="BH23" s="17">
        <v>0.6</v>
      </c>
      <c r="BI23" s="17"/>
      <c r="BJ23" s="16"/>
      <c r="BK23" s="17">
        <f t="shared" si="0"/>
        <v>0.04</v>
      </c>
      <c r="BL23" s="17"/>
      <c r="BM23" s="17">
        <f t="shared" si="1"/>
        <v>1.5</v>
      </c>
      <c r="BN23" s="17"/>
      <c r="BO23" s="17">
        <v>1.5</v>
      </c>
      <c r="BP23" s="17">
        <f t="shared" si="2"/>
        <v>1.5</v>
      </c>
      <c r="BQ23" s="16"/>
      <c r="BR23" s="16"/>
      <c r="BS23" s="16"/>
      <c r="BT23" s="16"/>
      <c r="BU23" s="16"/>
      <c r="BV23" s="16"/>
    </row>
    <row r="24" spans="1:74" ht="12.75" customHeight="1">
      <c r="A24" s="13">
        <v>1413</v>
      </c>
      <c r="B24" s="14"/>
      <c r="C24" s="7"/>
      <c r="D24" s="15">
        <v>62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6"/>
      <c r="AF24" s="16"/>
      <c r="AG24" s="16"/>
      <c r="AH24" s="16"/>
      <c r="AI24" s="17"/>
      <c r="AJ24" s="16"/>
      <c r="AK24" s="16"/>
      <c r="AL24" s="1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6"/>
      <c r="BB24" s="16"/>
      <c r="BC24" s="16"/>
      <c r="BD24" s="16"/>
      <c r="BE24" s="16"/>
      <c r="BF24" s="16"/>
      <c r="BG24" s="17"/>
      <c r="BH24" s="17">
        <v>0.6</v>
      </c>
      <c r="BI24" s="17"/>
      <c r="BJ24" s="16"/>
      <c r="BK24" s="17">
        <f t="shared" si="0"/>
        <v>0.04</v>
      </c>
      <c r="BL24" s="17"/>
      <c r="BM24" s="17">
        <f t="shared" si="1"/>
        <v>1.5</v>
      </c>
      <c r="BN24" s="17"/>
      <c r="BO24" s="17">
        <v>1.5</v>
      </c>
      <c r="BP24" s="17">
        <f t="shared" si="2"/>
        <v>1.5</v>
      </c>
      <c r="BQ24" s="16"/>
      <c r="BR24" s="16"/>
      <c r="BS24" s="16"/>
      <c r="BT24" s="16"/>
      <c r="BU24" s="16"/>
      <c r="BV24" s="16"/>
    </row>
    <row r="25" spans="1:74" ht="12.75" customHeight="1">
      <c r="A25" s="13">
        <v>1414</v>
      </c>
      <c r="B25" s="14"/>
      <c r="C25" s="7"/>
      <c r="D25" s="15">
        <v>83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6"/>
      <c r="AF25" s="16"/>
      <c r="AG25" s="16"/>
      <c r="AH25" s="16"/>
      <c r="AI25" s="17"/>
      <c r="AJ25" s="16"/>
      <c r="AK25" s="16"/>
      <c r="AL25" s="1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6"/>
      <c r="BB25" s="16"/>
      <c r="BC25" s="16"/>
      <c r="BD25" s="16"/>
      <c r="BE25" s="16"/>
      <c r="BF25" s="16"/>
      <c r="BG25" s="17"/>
      <c r="BH25" s="17">
        <v>0.6</v>
      </c>
      <c r="BI25" s="17"/>
      <c r="BJ25" s="16"/>
      <c r="BK25" s="17">
        <f t="shared" si="0"/>
        <v>0.04</v>
      </c>
      <c r="BL25" s="17"/>
      <c r="BM25" s="17">
        <f t="shared" si="1"/>
        <v>1.5</v>
      </c>
      <c r="BN25" s="17"/>
      <c r="BO25" s="17">
        <v>1.5</v>
      </c>
      <c r="BP25" s="17">
        <f t="shared" si="2"/>
        <v>1.5</v>
      </c>
      <c r="BQ25" s="16"/>
      <c r="BR25" s="16"/>
      <c r="BS25" s="16"/>
      <c r="BT25" s="16"/>
      <c r="BU25" s="16"/>
      <c r="BV25" s="16"/>
    </row>
    <row r="26" spans="1:74" ht="12.75" customHeight="1">
      <c r="A26" s="13">
        <v>1415</v>
      </c>
      <c r="B26" s="14"/>
      <c r="C26" s="7"/>
      <c r="D26" s="15">
        <v>82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6"/>
      <c r="AF26" s="16"/>
      <c r="AG26" s="16"/>
      <c r="AH26" s="16"/>
      <c r="AI26" s="17"/>
      <c r="AJ26" s="16"/>
      <c r="AK26" s="16"/>
      <c r="AL26" s="1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6"/>
      <c r="BB26" s="16"/>
      <c r="BC26" s="16"/>
      <c r="BD26" s="16"/>
      <c r="BE26" s="16"/>
      <c r="BF26" s="16"/>
      <c r="BG26" s="17"/>
      <c r="BH26" s="17">
        <v>0.6</v>
      </c>
      <c r="BI26" s="17"/>
      <c r="BJ26" s="16"/>
      <c r="BK26" s="17">
        <f t="shared" si="0"/>
        <v>0.04</v>
      </c>
      <c r="BL26" s="17"/>
      <c r="BM26" s="17">
        <f t="shared" si="1"/>
        <v>1.5</v>
      </c>
      <c r="BN26" s="17"/>
      <c r="BO26" s="17">
        <v>1.5</v>
      </c>
      <c r="BP26" s="17">
        <f t="shared" si="2"/>
        <v>1.5</v>
      </c>
      <c r="BQ26" s="16"/>
      <c r="BR26" s="16"/>
      <c r="BS26" s="16"/>
      <c r="BT26" s="16"/>
      <c r="BU26" s="16"/>
      <c r="BV26" s="16"/>
    </row>
    <row r="27" spans="1:74" ht="12.75" customHeight="1">
      <c r="A27" s="13">
        <v>1416</v>
      </c>
      <c r="B27" s="14"/>
      <c r="C27" s="7"/>
      <c r="D27" s="15">
        <v>90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6"/>
      <c r="AF27" s="16"/>
      <c r="AG27" s="16"/>
      <c r="AH27" s="16"/>
      <c r="AI27" s="17"/>
      <c r="AJ27" s="16"/>
      <c r="AK27" s="16"/>
      <c r="AL27" s="1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6"/>
      <c r="BB27" s="16"/>
      <c r="BC27" s="16"/>
      <c r="BD27" s="16"/>
      <c r="BE27" s="16"/>
      <c r="BF27" s="16"/>
      <c r="BG27" s="17"/>
      <c r="BH27" s="17">
        <v>0.6</v>
      </c>
      <c r="BI27" s="17"/>
      <c r="BJ27" s="16"/>
      <c r="BK27" s="17">
        <f t="shared" si="0"/>
        <v>0.04</v>
      </c>
      <c r="BL27" s="17"/>
      <c r="BM27" s="17">
        <f t="shared" si="1"/>
        <v>1.5</v>
      </c>
      <c r="BN27" s="17"/>
      <c r="BO27" s="17">
        <v>1.5</v>
      </c>
      <c r="BP27" s="17">
        <f t="shared" si="2"/>
        <v>1.5</v>
      </c>
      <c r="BQ27" s="16"/>
      <c r="BR27" s="16"/>
      <c r="BS27" s="16"/>
      <c r="BT27" s="16"/>
      <c r="BU27" s="16"/>
      <c r="BV27" s="16"/>
    </row>
    <row r="28" spans="1:74" ht="12.75" customHeight="1">
      <c r="A28" s="13">
        <v>1417</v>
      </c>
      <c r="B28" s="14"/>
      <c r="C28" s="7"/>
      <c r="D28" s="15">
        <v>70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6"/>
      <c r="AF28" s="16"/>
      <c r="AG28" s="16"/>
      <c r="AH28" s="16"/>
      <c r="AI28" s="17"/>
      <c r="AJ28" s="16"/>
      <c r="AK28" s="16"/>
      <c r="AL28" s="1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6"/>
      <c r="BB28" s="16"/>
      <c r="BC28" s="16"/>
      <c r="BD28" s="16"/>
      <c r="BE28" s="16"/>
      <c r="BF28" s="16"/>
      <c r="BG28" s="17"/>
      <c r="BH28" s="17">
        <v>0.6</v>
      </c>
      <c r="BI28" s="17"/>
      <c r="BJ28" s="17">
        <v>2.86</v>
      </c>
      <c r="BK28" s="17">
        <f t="shared" si="0"/>
        <v>0.04</v>
      </c>
      <c r="BL28" s="17"/>
      <c r="BM28" s="17">
        <f t="shared" si="1"/>
        <v>1.5</v>
      </c>
      <c r="BN28" s="17"/>
      <c r="BO28" s="17">
        <v>1.5</v>
      </c>
      <c r="BP28" s="17">
        <f t="shared" si="2"/>
        <v>1.5</v>
      </c>
      <c r="BQ28" s="16"/>
      <c r="BR28" s="16"/>
      <c r="BS28" s="16"/>
      <c r="BT28" s="16"/>
      <c r="BU28" s="16"/>
      <c r="BV28" s="16"/>
    </row>
    <row r="29" spans="1:74" ht="12.75" customHeight="1">
      <c r="A29" s="13">
        <v>1418</v>
      </c>
      <c r="B29" s="14"/>
      <c r="C29" s="7"/>
      <c r="D29" s="15">
        <v>73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6"/>
      <c r="AF29" s="16"/>
      <c r="AG29" s="16"/>
      <c r="AH29" s="16"/>
      <c r="AI29" s="17"/>
      <c r="AJ29" s="16"/>
      <c r="AK29" s="16"/>
      <c r="AL29" s="1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6"/>
      <c r="BB29" s="16"/>
      <c r="BC29" s="16"/>
      <c r="BD29" s="16"/>
      <c r="BE29" s="16"/>
      <c r="BF29" s="16"/>
      <c r="BG29" s="17"/>
      <c r="BH29" s="17">
        <v>0.6</v>
      </c>
      <c r="BI29" s="17"/>
      <c r="BJ29" s="17">
        <v>2.8236440677966104</v>
      </c>
      <c r="BK29" s="17">
        <f t="shared" si="0"/>
        <v>0.04</v>
      </c>
      <c r="BL29" s="17"/>
      <c r="BM29" s="17">
        <f t="shared" si="1"/>
        <v>1.5</v>
      </c>
      <c r="BN29" s="17"/>
      <c r="BO29" s="17">
        <v>1.5</v>
      </c>
      <c r="BP29" s="17">
        <f t="shared" si="2"/>
        <v>1.5</v>
      </c>
      <c r="BQ29" s="16"/>
      <c r="BR29" s="16"/>
      <c r="BS29" s="16"/>
      <c r="BT29" s="16"/>
      <c r="BU29" s="16"/>
      <c r="BV29" s="16"/>
    </row>
    <row r="30" spans="1:74" ht="12.75" customHeight="1">
      <c r="A30" s="13">
        <v>1419</v>
      </c>
      <c r="B30" s="14"/>
      <c r="C30" s="7"/>
      <c r="D30" s="15">
        <v>77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6"/>
      <c r="AF30" s="16"/>
      <c r="AG30" s="16"/>
      <c r="AH30" s="16"/>
      <c r="AI30" s="17"/>
      <c r="AJ30" s="16"/>
      <c r="AK30" s="16"/>
      <c r="AL30" s="1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6"/>
      <c r="BB30" s="16"/>
      <c r="BC30" s="16"/>
      <c r="BD30" s="16"/>
      <c r="BE30" s="16"/>
      <c r="BF30" s="16"/>
      <c r="BG30" s="17"/>
      <c r="BH30" s="17">
        <v>0.6</v>
      </c>
      <c r="BI30" s="17"/>
      <c r="BJ30" s="17">
        <v>2.2879999999999998</v>
      </c>
      <c r="BK30" s="17">
        <f t="shared" si="0"/>
        <v>0.04</v>
      </c>
      <c r="BL30" s="17"/>
      <c r="BM30" s="17">
        <f t="shared" si="1"/>
        <v>1.5</v>
      </c>
      <c r="BN30" s="17"/>
      <c r="BO30" s="17">
        <v>1.5</v>
      </c>
      <c r="BP30" s="17">
        <f t="shared" si="2"/>
        <v>1.5</v>
      </c>
      <c r="BQ30" s="16"/>
      <c r="BR30" s="16"/>
      <c r="BS30" s="16"/>
      <c r="BT30" s="16"/>
      <c r="BU30" s="16"/>
      <c r="BV30" s="16"/>
    </row>
    <row r="31" spans="1:74" ht="12.75" customHeight="1">
      <c r="A31" s="13">
        <v>1420</v>
      </c>
      <c r="B31" s="14"/>
      <c r="C31" s="15">
        <v>102</v>
      </c>
      <c r="D31" s="15">
        <v>55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7">
        <f>C31*'Conversions, Sources &amp; Comments'!$F28/222.6</f>
        <v>0.10025417789757414</v>
      </c>
      <c r="AF31" s="16"/>
      <c r="AG31" s="16"/>
      <c r="AH31" s="16"/>
      <c r="AI31" s="17"/>
      <c r="AJ31" s="16"/>
      <c r="AK31" s="16"/>
      <c r="AL31" s="16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6"/>
      <c r="BB31" s="16"/>
      <c r="BC31" s="16"/>
      <c r="BD31" s="16"/>
      <c r="BE31" s="16"/>
      <c r="BF31" s="16"/>
      <c r="BG31" s="17">
        <f>1.021916*AE31</f>
        <v>0.10245134846037737</v>
      </c>
      <c r="BH31" s="17">
        <v>0.6</v>
      </c>
      <c r="BI31" s="17"/>
      <c r="BJ31" s="17">
        <v>2.2879999999999998</v>
      </c>
      <c r="BK31" s="17">
        <f t="shared" si="0"/>
        <v>0.04</v>
      </c>
      <c r="BL31" s="17"/>
      <c r="BM31" s="17">
        <f t="shared" si="1"/>
        <v>1.5</v>
      </c>
      <c r="BN31" s="17"/>
      <c r="BO31" s="17">
        <v>1.5</v>
      </c>
      <c r="BP31" s="17">
        <f t="shared" si="2"/>
        <v>1.5</v>
      </c>
      <c r="BQ31" s="16"/>
      <c r="BR31" s="16"/>
      <c r="BS31" s="16"/>
      <c r="BT31" s="16"/>
      <c r="BU31" s="16"/>
      <c r="BV31" s="16"/>
    </row>
    <row r="32" spans="1:74" ht="12.75" customHeight="1">
      <c r="A32" s="13">
        <v>1421</v>
      </c>
      <c r="B32" s="14"/>
      <c r="C32" s="15">
        <v>140</v>
      </c>
      <c r="D32" s="15">
        <v>77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7">
        <f>C32*'Conversions, Sources &amp; Comments'!$F29/222.6</f>
        <v>0.14042641509433962</v>
      </c>
      <c r="AF32" s="16"/>
      <c r="AG32" s="16"/>
      <c r="AH32" s="16"/>
      <c r="AI32" s="17"/>
      <c r="AJ32" s="16"/>
      <c r="AK32" s="16"/>
      <c r="AL32" s="16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6"/>
      <c r="BB32" s="16"/>
      <c r="BC32" s="16"/>
      <c r="BD32" s="16"/>
      <c r="BE32" s="16"/>
      <c r="BF32" s="16"/>
      <c r="BG32" s="17">
        <f>1.021916*AE32</f>
        <v>0.14350400040754718</v>
      </c>
      <c r="BH32" s="17">
        <v>0.6</v>
      </c>
      <c r="BI32" s="17"/>
      <c r="BJ32" s="17">
        <v>2.2879999999999998</v>
      </c>
      <c r="BK32" s="17">
        <f t="shared" si="0"/>
        <v>0.04</v>
      </c>
      <c r="BL32" s="17"/>
      <c r="BM32" s="17">
        <f t="shared" si="1"/>
        <v>1.5</v>
      </c>
      <c r="BN32" s="17"/>
      <c r="BO32" s="17">
        <v>1.5</v>
      </c>
      <c r="BP32" s="17">
        <f t="shared" si="2"/>
        <v>1.5</v>
      </c>
      <c r="BQ32" s="16"/>
      <c r="BR32" s="16"/>
      <c r="BS32" s="16"/>
      <c r="BT32" s="16"/>
      <c r="BU32" s="16"/>
      <c r="BV32" s="16"/>
    </row>
    <row r="33" spans="1:74" ht="12.75" customHeight="1">
      <c r="A33" s="13">
        <v>1422</v>
      </c>
      <c r="B33" s="14"/>
      <c r="C33" s="15">
        <v>160</v>
      </c>
      <c r="D33" s="15">
        <v>71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7">
        <f>C33*'Conversions, Sources &amp; Comments'!$F30/222.6</f>
        <v>0.16210026954177897</v>
      </c>
      <c r="AF33" s="16"/>
      <c r="AG33" s="16"/>
      <c r="AH33" s="16"/>
      <c r="AI33" s="17"/>
      <c r="AJ33" s="16"/>
      <c r="AK33" s="16"/>
      <c r="AL33" s="16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6"/>
      <c r="BB33" s="16"/>
      <c r="BC33" s="16"/>
      <c r="BD33" s="16"/>
      <c r="BE33" s="16"/>
      <c r="BF33" s="16"/>
      <c r="BG33" s="17">
        <f>1.021916*AE33</f>
        <v>0.16565285904905661</v>
      </c>
      <c r="BH33" s="17">
        <v>0.6</v>
      </c>
      <c r="BI33" s="17"/>
      <c r="BJ33" s="17">
        <v>2.2879999999999998</v>
      </c>
      <c r="BK33" s="17">
        <f t="shared" si="0"/>
        <v>0.04</v>
      </c>
      <c r="BL33" s="17"/>
      <c r="BM33" s="17">
        <f t="shared" si="1"/>
        <v>1.5</v>
      </c>
      <c r="BN33" s="17"/>
      <c r="BO33" s="17">
        <v>1.5</v>
      </c>
      <c r="BP33" s="17">
        <f t="shared" si="2"/>
        <v>1.5</v>
      </c>
      <c r="BQ33" s="16"/>
      <c r="BR33" s="16"/>
      <c r="BS33" s="16"/>
      <c r="BT33" s="16"/>
      <c r="BU33" s="16"/>
      <c r="BV33" s="16"/>
    </row>
    <row r="34" spans="1:74" ht="12.75" customHeight="1">
      <c r="A34" s="13">
        <v>1423</v>
      </c>
      <c r="B34" s="14"/>
      <c r="C34" s="7"/>
      <c r="D34" s="15">
        <v>77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6"/>
      <c r="AF34" s="16"/>
      <c r="AG34" s="16"/>
      <c r="AH34" s="16"/>
      <c r="AI34" s="17"/>
      <c r="AJ34" s="16"/>
      <c r="AK34" s="16"/>
      <c r="AL34" s="16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6"/>
      <c r="BB34" s="16"/>
      <c r="BC34" s="16"/>
      <c r="BD34" s="16"/>
      <c r="BE34" s="16"/>
      <c r="BF34" s="16"/>
      <c r="BG34" s="17">
        <v>0.12</v>
      </c>
      <c r="BH34" s="17">
        <v>0.6</v>
      </c>
      <c r="BI34" s="17"/>
      <c r="BJ34" s="17">
        <v>2.2879999999999998</v>
      </c>
      <c r="BK34" s="17">
        <f t="shared" si="0"/>
        <v>0.04</v>
      </c>
      <c r="BL34" s="17"/>
      <c r="BM34" s="17">
        <f t="shared" si="1"/>
        <v>1.5</v>
      </c>
      <c r="BN34" s="17"/>
      <c r="BO34" s="17">
        <v>1.5</v>
      </c>
      <c r="BP34" s="17">
        <f t="shared" si="2"/>
        <v>1.5</v>
      </c>
      <c r="BQ34" s="16"/>
      <c r="BR34" s="16"/>
      <c r="BS34" s="16"/>
      <c r="BT34" s="16"/>
      <c r="BU34" s="16"/>
      <c r="BV34" s="16"/>
    </row>
    <row r="35" spans="1:74" ht="12.75" customHeight="1">
      <c r="A35" s="13">
        <v>1424</v>
      </c>
      <c r="B35" s="14"/>
      <c r="C35" s="7"/>
      <c r="D35" s="15">
        <v>79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6"/>
      <c r="AF35" s="16"/>
      <c r="AG35" s="16"/>
      <c r="AH35" s="16"/>
      <c r="AI35" s="17"/>
      <c r="AJ35" s="16"/>
      <c r="AK35" s="16"/>
      <c r="AL35" s="16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6"/>
      <c r="BB35" s="16"/>
      <c r="BC35" s="16"/>
      <c r="BD35" s="16"/>
      <c r="BE35" s="16"/>
      <c r="BF35" s="16"/>
      <c r="BG35" s="17">
        <v>0.12</v>
      </c>
      <c r="BH35" s="17">
        <v>0.6</v>
      </c>
      <c r="BI35" s="17"/>
      <c r="BJ35" s="17">
        <v>2.2879999999999998</v>
      </c>
      <c r="BK35" s="17">
        <f t="shared" si="0"/>
        <v>0.04</v>
      </c>
      <c r="BL35" s="17"/>
      <c r="BM35" s="17">
        <f t="shared" si="1"/>
        <v>1.5</v>
      </c>
      <c r="BN35" s="17"/>
      <c r="BO35" s="17">
        <v>1.5</v>
      </c>
      <c r="BP35" s="17">
        <f t="shared" si="2"/>
        <v>1.5</v>
      </c>
      <c r="BQ35" s="16"/>
      <c r="BR35" s="16"/>
      <c r="BS35" s="16"/>
      <c r="BT35" s="16"/>
      <c r="BU35" s="16"/>
      <c r="BV35" s="16"/>
    </row>
    <row r="36" spans="1:74" ht="12.75" customHeight="1">
      <c r="A36" s="13">
        <v>1425</v>
      </c>
      <c r="B36" s="14"/>
      <c r="C36" s="7"/>
      <c r="D36" s="15">
        <v>65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6"/>
      <c r="AF36" s="16"/>
      <c r="AG36" s="16"/>
      <c r="AH36" s="16"/>
      <c r="AI36" s="17"/>
      <c r="AJ36" s="16"/>
      <c r="AK36" s="16"/>
      <c r="AL36" s="16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6"/>
      <c r="BB36" s="16"/>
      <c r="BC36" s="16"/>
      <c r="BD36" s="16"/>
      <c r="BE36" s="16"/>
      <c r="BF36" s="16"/>
      <c r="BG36" s="17">
        <v>0.12</v>
      </c>
      <c r="BH36" s="17">
        <v>0.6</v>
      </c>
      <c r="BI36" s="17"/>
      <c r="BJ36" s="17">
        <v>2.2879999999999998</v>
      </c>
      <c r="BK36" s="17">
        <f t="shared" si="0"/>
        <v>0.04</v>
      </c>
      <c r="BL36" s="17"/>
      <c r="BM36" s="17">
        <f t="shared" si="1"/>
        <v>1.5</v>
      </c>
      <c r="BN36" s="17"/>
      <c r="BO36" s="17">
        <v>1.5</v>
      </c>
      <c r="BP36" s="17">
        <f t="shared" si="2"/>
        <v>1.5</v>
      </c>
      <c r="BQ36" s="16"/>
      <c r="BR36" s="16"/>
      <c r="BS36" s="16"/>
      <c r="BT36" s="16"/>
      <c r="BU36" s="16"/>
      <c r="BV36" s="16"/>
    </row>
    <row r="37" spans="1:74" ht="12.75" customHeight="1">
      <c r="A37" s="13">
        <v>1426</v>
      </c>
      <c r="B37" s="14"/>
      <c r="C37" s="7"/>
      <c r="D37" s="15">
        <v>74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6"/>
      <c r="AF37" s="16"/>
      <c r="AG37" s="16"/>
      <c r="AH37" s="16"/>
      <c r="AI37" s="17"/>
      <c r="AJ37" s="16"/>
      <c r="AK37" s="16"/>
      <c r="AL37" s="16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6"/>
      <c r="BB37" s="16"/>
      <c r="BC37" s="16"/>
      <c r="BD37" s="16"/>
      <c r="BE37" s="16"/>
      <c r="BF37" s="16"/>
      <c r="BG37" s="17">
        <v>0.12</v>
      </c>
      <c r="BH37" s="17">
        <v>0.6</v>
      </c>
      <c r="BI37" s="17"/>
      <c r="BJ37" s="17">
        <v>1.9404978813559322</v>
      </c>
      <c r="BK37" s="17">
        <f t="shared" si="0"/>
        <v>0.04</v>
      </c>
      <c r="BL37" s="17"/>
      <c r="BM37" s="17">
        <f t="shared" si="1"/>
        <v>1.5</v>
      </c>
      <c r="BN37" s="17"/>
      <c r="BO37" s="17">
        <v>1.5</v>
      </c>
      <c r="BP37" s="17">
        <f t="shared" si="2"/>
        <v>1.5</v>
      </c>
      <c r="BQ37" s="16"/>
      <c r="BR37" s="16"/>
      <c r="BS37" s="16"/>
      <c r="BT37" s="16"/>
      <c r="BU37" s="16"/>
      <c r="BV37" s="16"/>
    </row>
    <row r="38" spans="1:74" ht="12.75" customHeight="1">
      <c r="A38" s="13">
        <v>1427</v>
      </c>
      <c r="B38" s="14"/>
      <c r="C38" s="7"/>
      <c r="D38" s="15">
        <v>63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6"/>
      <c r="AF38" s="16"/>
      <c r="AG38" s="16"/>
      <c r="AH38" s="16"/>
      <c r="AI38" s="17"/>
      <c r="AJ38" s="16"/>
      <c r="AK38" s="16"/>
      <c r="AL38" s="16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6"/>
      <c r="BB38" s="17">
        <f t="shared" ref="BB38:BB69" si="3">0.723707*BD38</f>
        <v>7.9607769999999994E-2</v>
      </c>
      <c r="BC38" s="17">
        <v>4.1721570000000003</v>
      </c>
      <c r="BD38" s="17">
        <v>0.11</v>
      </c>
      <c r="BE38" s="17"/>
      <c r="BF38" s="17">
        <f t="shared" ref="BF38:BF101" si="4">0.074702+1.244348*BD38+(0.011645+0.017128)*BC38</f>
        <v>0.33162575336100003</v>
      </c>
      <c r="BG38" s="17">
        <v>0.12</v>
      </c>
      <c r="BH38" s="17">
        <v>0.6</v>
      </c>
      <c r="BI38" s="17">
        <f t="shared" ref="BI38:BI69" si="5">1.3*BO38</f>
        <v>1.9500000000000002</v>
      </c>
      <c r="BJ38" s="17">
        <v>1.7409038135593222</v>
      </c>
      <c r="BK38" s="17">
        <f t="shared" si="0"/>
        <v>0.04</v>
      </c>
      <c r="BL38" s="17">
        <v>0.15</v>
      </c>
      <c r="BM38" s="17">
        <f t="shared" si="1"/>
        <v>1.5</v>
      </c>
      <c r="BN38" s="17">
        <v>2.8</v>
      </c>
      <c r="BO38" s="17">
        <v>1.5</v>
      </c>
      <c r="BP38" s="17">
        <f t="shared" si="2"/>
        <v>1.5</v>
      </c>
      <c r="BQ38" s="17">
        <v>1.4167172637117993</v>
      </c>
      <c r="BR38" s="16"/>
      <c r="BS38" s="16"/>
      <c r="BT38" s="17">
        <f t="shared" ref="BT38:BT101" si="6">(182*$BF38+$BG$6*$BG38+$BH$6*$BH38+$BI$6*$BI38+$BJ$6*$BJ38+$BK$6*$BK38+$BL$6*$BL38+$BM$6*$BM38+$BN$6*$BN38+$BO$6*$BO38+$BP$6*$BP38+5*$BQ38)/414.8987</f>
        <v>0.39419784458415869</v>
      </c>
      <c r="BU38" s="16"/>
      <c r="BV38" s="16">
        <f>BT38/'Conversions, Sources &amp; Comments'!F35</f>
        <v>1.7479352106852488</v>
      </c>
    </row>
    <row r="39" spans="1:74" ht="12.75" customHeight="1">
      <c r="A39" s="13">
        <v>1428</v>
      </c>
      <c r="B39" s="14"/>
      <c r="C39" s="7"/>
      <c r="D39" s="15">
        <v>62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6"/>
      <c r="AF39" s="16"/>
      <c r="AG39" s="16"/>
      <c r="AH39" s="16"/>
      <c r="AI39" s="17"/>
      <c r="AJ39" s="16"/>
      <c r="AK39" s="16"/>
      <c r="AL39" s="16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6"/>
      <c r="BB39" s="17">
        <f t="shared" si="3"/>
        <v>7.9607769999999994E-2</v>
      </c>
      <c r="BC39" s="17">
        <v>3.8</v>
      </c>
      <c r="BD39" s="17">
        <v>0.11</v>
      </c>
      <c r="BE39" s="17"/>
      <c r="BF39" s="17">
        <f t="shared" si="4"/>
        <v>0.32091767999999998</v>
      </c>
      <c r="BG39" s="17">
        <v>0.12</v>
      </c>
      <c r="BH39" s="17">
        <v>0.6</v>
      </c>
      <c r="BI39" s="17">
        <f t="shared" si="5"/>
        <v>1.9500000000000002</v>
      </c>
      <c r="BJ39" s="17">
        <v>1.9733999999999998</v>
      </c>
      <c r="BK39" s="17">
        <f t="shared" si="0"/>
        <v>0.04</v>
      </c>
      <c r="BL39" s="17">
        <v>0.15</v>
      </c>
      <c r="BM39" s="17">
        <f t="shared" si="1"/>
        <v>1.5</v>
      </c>
      <c r="BN39" s="17">
        <v>2.8</v>
      </c>
      <c r="BO39" s="17">
        <v>1.5</v>
      </c>
      <c r="BP39" s="17">
        <f t="shared" si="2"/>
        <v>1.5</v>
      </c>
      <c r="BQ39" s="17">
        <v>1.4167172637117993</v>
      </c>
      <c r="BR39" s="16"/>
      <c r="BS39" s="16"/>
      <c r="BT39" s="17">
        <f t="shared" si="6"/>
        <v>0.39241454378757751</v>
      </c>
      <c r="BU39" s="16"/>
      <c r="BV39" s="16">
        <f>BT39/'Conversions, Sources &amp; Comments'!F36</f>
        <v>1.8311287052270979</v>
      </c>
    </row>
    <row r="40" spans="1:74" ht="12.75" customHeight="1">
      <c r="A40" s="13">
        <v>1429</v>
      </c>
      <c r="B40" s="14"/>
      <c r="C40" s="7"/>
      <c r="D40" s="15">
        <v>63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6"/>
      <c r="AF40" s="16"/>
      <c r="AG40" s="16"/>
      <c r="AH40" s="16"/>
      <c r="AI40" s="17"/>
      <c r="AJ40" s="16"/>
      <c r="AK40" s="16"/>
      <c r="AL40" s="16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6"/>
      <c r="BB40" s="17">
        <f t="shared" si="3"/>
        <v>7.9607769999999994E-2</v>
      </c>
      <c r="BC40" s="17">
        <v>3.8</v>
      </c>
      <c r="BD40" s="17">
        <v>0.11</v>
      </c>
      <c r="BE40" s="17"/>
      <c r="BF40" s="17">
        <f t="shared" si="4"/>
        <v>0.32091767999999998</v>
      </c>
      <c r="BG40" s="17">
        <v>0.12</v>
      </c>
      <c r="BH40" s="17">
        <v>0.6</v>
      </c>
      <c r="BI40" s="17">
        <f t="shared" si="5"/>
        <v>1.9500000000000002</v>
      </c>
      <c r="BJ40" s="17">
        <v>1.9733999999999998</v>
      </c>
      <c r="BK40" s="17">
        <f t="shared" si="0"/>
        <v>0.04</v>
      </c>
      <c r="BL40" s="17">
        <v>0.15</v>
      </c>
      <c r="BM40" s="17">
        <f t="shared" si="1"/>
        <v>1.5</v>
      </c>
      <c r="BN40" s="17">
        <v>2.8</v>
      </c>
      <c r="BO40" s="17">
        <v>1.5</v>
      </c>
      <c r="BP40" s="17">
        <f t="shared" si="2"/>
        <v>1.5</v>
      </c>
      <c r="BQ40" s="17">
        <v>1.4167172637117993</v>
      </c>
      <c r="BR40" s="16"/>
      <c r="BS40" s="16"/>
      <c r="BT40" s="17">
        <f t="shared" si="6"/>
        <v>0.39241454378757751</v>
      </c>
      <c r="BU40" s="16"/>
      <c r="BV40" s="16">
        <f>BT40/'Conversions, Sources &amp; Comments'!F37</f>
        <v>1.8311287052270979</v>
      </c>
    </row>
    <row r="41" spans="1:74" ht="12.75" customHeight="1">
      <c r="A41" s="13">
        <v>1430</v>
      </c>
      <c r="B41" s="14"/>
      <c r="C41" s="7"/>
      <c r="D41" s="15">
        <v>72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6"/>
      <c r="AF41" s="16"/>
      <c r="AG41" s="16"/>
      <c r="AH41" s="16"/>
      <c r="AI41" s="17"/>
      <c r="AJ41" s="16"/>
      <c r="AK41" s="16"/>
      <c r="AL41" s="16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6"/>
      <c r="BB41" s="17">
        <f t="shared" si="3"/>
        <v>7.9607769999999994E-2</v>
      </c>
      <c r="BC41" s="17">
        <v>3.8</v>
      </c>
      <c r="BD41" s="17">
        <v>0.11</v>
      </c>
      <c r="BE41" s="17"/>
      <c r="BF41" s="17">
        <f t="shared" si="4"/>
        <v>0.32091767999999998</v>
      </c>
      <c r="BG41" s="17">
        <v>0.12</v>
      </c>
      <c r="BH41" s="17">
        <v>0.6</v>
      </c>
      <c r="BI41" s="17">
        <f t="shared" si="5"/>
        <v>1.9500000000000002</v>
      </c>
      <c r="BJ41" s="17">
        <v>1.9733999999999998</v>
      </c>
      <c r="BK41" s="17">
        <f t="shared" si="0"/>
        <v>0.04</v>
      </c>
      <c r="BL41" s="17">
        <v>0.15</v>
      </c>
      <c r="BM41" s="17">
        <f t="shared" si="1"/>
        <v>1.5</v>
      </c>
      <c r="BN41" s="17">
        <v>2.8</v>
      </c>
      <c r="BO41" s="17">
        <v>1.5</v>
      </c>
      <c r="BP41" s="17">
        <f t="shared" si="2"/>
        <v>1.5</v>
      </c>
      <c r="BQ41" s="17">
        <v>1.4167172637117993</v>
      </c>
      <c r="BR41" s="16"/>
      <c r="BS41" s="16"/>
      <c r="BT41" s="17">
        <f t="shared" si="6"/>
        <v>0.39241454378757751</v>
      </c>
      <c r="BU41" s="16"/>
      <c r="BV41" s="16">
        <f>BT41/'Conversions, Sources &amp; Comments'!F38</f>
        <v>1.890516663234463</v>
      </c>
    </row>
    <row r="42" spans="1:74" ht="12.75" customHeight="1">
      <c r="A42" s="13">
        <v>1431</v>
      </c>
      <c r="B42" s="14"/>
      <c r="C42" s="7"/>
      <c r="D42" s="15">
        <v>80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5">
        <v>11</v>
      </c>
      <c r="X42" s="7"/>
      <c r="Y42" s="7"/>
      <c r="Z42" s="7"/>
      <c r="AA42" s="7"/>
      <c r="AB42" s="7"/>
      <c r="AC42" s="7"/>
      <c r="AD42" s="7"/>
      <c r="AE42" s="16"/>
      <c r="AF42" s="16"/>
      <c r="AG42" s="16"/>
      <c r="AH42" s="16"/>
      <c r="AI42" s="17"/>
      <c r="AJ42" s="16"/>
      <c r="AK42" s="16"/>
      <c r="AL42" s="16"/>
      <c r="AM42" s="17"/>
      <c r="AN42" s="17"/>
      <c r="AO42" s="17"/>
      <c r="AP42" s="17"/>
      <c r="AQ42" s="17"/>
      <c r="AR42" s="17"/>
      <c r="AS42" s="17"/>
      <c r="AT42" s="17">
        <f>'Conversions, Sources &amp; Comments'!$F39*W42/0.835</f>
        <v>2.7344550898203592</v>
      </c>
      <c r="AU42" s="17">
        <f>'Conversions, Sources &amp; Comments'!$F39*X42/56</f>
        <v>0</v>
      </c>
      <c r="AV42" s="17">
        <f>'Conversions, Sources &amp; Comments'!$F39*Y42/1000</f>
        <v>0</v>
      </c>
      <c r="AW42" s="17">
        <f>'Conversions, Sources &amp; Comments'!$F39*Z42</f>
        <v>0</v>
      </c>
      <c r="AX42" s="17">
        <f>'Conversions, Sources &amp; Comments'!$F39*AA42/1.069</f>
        <v>0</v>
      </c>
      <c r="AY42" s="17">
        <f>'Conversions, Sources &amp; Comments'!$F39*AB42/56</f>
        <v>0</v>
      </c>
      <c r="AZ42" s="17">
        <f>'Conversions, Sources &amp; Comments'!$F39*AC42/0.56</f>
        <v>0</v>
      </c>
      <c r="BA42" s="16"/>
      <c r="BB42" s="17">
        <f t="shared" si="3"/>
        <v>7.9607769999999994E-2</v>
      </c>
      <c r="BC42" s="17">
        <v>3.8</v>
      </c>
      <c r="BD42" s="17">
        <v>0.11</v>
      </c>
      <c r="BE42" s="17"/>
      <c r="BF42" s="17">
        <f t="shared" si="4"/>
        <v>0.32091767999999998</v>
      </c>
      <c r="BG42" s="17">
        <v>0.12</v>
      </c>
      <c r="BH42" s="17">
        <v>0.6</v>
      </c>
      <c r="BI42" s="17">
        <f t="shared" si="5"/>
        <v>1.9500000000000002</v>
      </c>
      <c r="BJ42" s="17">
        <v>1.9733999999999998</v>
      </c>
      <c r="BK42" s="17">
        <f t="shared" si="0"/>
        <v>0.04</v>
      </c>
      <c r="BL42" s="17">
        <v>0.15</v>
      </c>
      <c r="BM42" s="17">
        <f t="shared" si="1"/>
        <v>1.5</v>
      </c>
      <c r="BN42" s="17">
        <v>2.8</v>
      </c>
      <c r="BO42" s="17">
        <v>1.5</v>
      </c>
      <c r="BP42" s="17">
        <f t="shared" si="2"/>
        <v>1.5</v>
      </c>
      <c r="BQ42" s="17">
        <v>1.4167172637117993</v>
      </c>
      <c r="BR42" s="16"/>
      <c r="BS42" s="16"/>
      <c r="BT42" s="17">
        <f t="shared" si="6"/>
        <v>0.39241454378757751</v>
      </c>
      <c r="BU42" s="16"/>
      <c r="BV42" s="16">
        <f>BT42/'Conversions, Sources &amp; Comments'!F39</f>
        <v>1.890516663234463</v>
      </c>
    </row>
    <row r="43" spans="1:74" ht="12.75" customHeight="1">
      <c r="A43" s="13">
        <v>1432</v>
      </c>
      <c r="B43" s="14"/>
      <c r="C43" s="7"/>
      <c r="D43" s="15">
        <v>162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6"/>
      <c r="AF43" s="16"/>
      <c r="AG43" s="16"/>
      <c r="AH43" s="16"/>
      <c r="AI43" s="17"/>
      <c r="AJ43" s="16"/>
      <c r="AK43" s="16"/>
      <c r="AL43" s="16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6"/>
      <c r="BB43" s="17">
        <f t="shared" si="3"/>
        <v>7.9607769999999994E-2</v>
      </c>
      <c r="BC43" s="17">
        <v>3.8</v>
      </c>
      <c r="BD43" s="17">
        <v>0.11</v>
      </c>
      <c r="BE43" s="17"/>
      <c r="BF43" s="17">
        <f t="shared" si="4"/>
        <v>0.32091767999999998</v>
      </c>
      <c r="BG43" s="17">
        <v>0.12</v>
      </c>
      <c r="BH43" s="17">
        <v>0.6</v>
      </c>
      <c r="BI43" s="17">
        <f t="shared" si="5"/>
        <v>1.9500000000000002</v>
      </c>
      <c r="BJ43" s="17">
        <v>2.2177118644067795</v>
      </c>
      <c r="BK43" s="17">
        <f t="shared" si="0"/>
        <v>0.04</v>
      </c>
      <c r="BL43" s="17">
        <v>0.15</v>
      </c>
      <c r="BM43" s="17">
        <f t="shared" si="1"/>
        <v>1.5</v>
      </c>
      <c r="BN43" s="17">
        <v>2.8</v>
      </c>
      <c r="BO43" s="17">
        <v>1.5</v>
      </c>
      <c r="BP43" s="17">
        <f t="shared" ref="BP43:BP74" si="7">BO43</f>
        <v>1.5</v>
      </c>
      <c r="BQ43" s="17">
        <v>1.4167172637117993</v>
      </c>
      <c r="BR43" s="16"/>
      <c r="BS43" s="16"/>
      <c r="BT43" s="17">
        <f t="shared" si="6"/>
        <v>0.39547654830799484</v>
      </c>
      <c r="BU43" s="16"/>
      <c r="BV43" s="16">
        <f>BT43/'Conversions, Sources &amp; Comments'!F40</f>
        <v>1.9052683350580277</v>
      </c>
    </row>
    <row r="44" spans="1:74" ht="12.75" customHeight="1">
      <c r="A44" s="13">
        <v>1433</v>
      </c>
      <c r="B44" s="14"/>
      <c r="C44" s="7"/>
      <c r="D44" s="15">
        <v>94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6"/>
      <c r="AF44" s="16"/>
      <c r="AG44" s="16"/>
      <c r="AH44" s="16"/>
      <c r="AI44" s="17"/>
      <c r="AJ44" s="16"/>
      <c r="AK44" s="16"/>
      <c r="AL44" s="16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6"/>
      <c r="BB44" s="17">
        <f t="shared" si="3"/>
        <v>7.9607769999999994E-2</v>
      </c>
      <c r="BC44" s="17">
        <v>3.3211200000000005</v>
      </c>
      <c r="BD44" s="17">
        <v>0.11</v>
      </c>
      <c r="BE44" s="17"/>
      <c r="BF44" s="17">
        <f t="shared" si="4"/>
        <v>0.30713886576000005</v>
      </c>
      <c r="BG44" s="17">
        <v>0.12</v>
      </c>
      <c r="BH44" s="17">
        <v>0.6</v>
      </c>
      <c r="BI44" s="17">
        <f t="shared" si="5"/>
        <v>1.9500000000000002</v>
      </c>
      <c r="BJ44" s="17">
        <v>1.9404978813559322</v>
      </c>
      <c r="BK44" s="17">
        <f t="shared" si="0"/>
        <v>0.04</v>
      </c>
      <c r="BL44" s="17">
        <v>0.15</v>
      </c>
      <c r="BM44" s="17">
        <f t="shared" si="1"/>
        <v>1.5</v>
      </c>
      <c r="BN44" s="17">
        <v>2.8</v>
      </c>
      <c r="BO44" s="17">
        <v>1.5</v>
      </c>
      <c r="BP44" s="17">
        <f t="shared" si="7"/>
        <v>1.5</v>
      </c>
      <c r="BQ44" s="17">
        <v>1.4167172637117993</v>
      </c>
      <c r="BR44" s="16"/>
      <c r="BS44" s="16"/>
      <c r="BT44" s="17">
        <f t="shared" si="6"/>
        <v>0.38595794315559401</v>
      </c>
      <c r="BU44" s="16"/>
      <c r="BV44" s="16">
        <f>BT44/'Conversions, Sources &amp; Comments'!F41</f>
        <v>1.8594110090841354</v>
      </c>
    </row>
    <row r="45" spans="1:74" ht="12.75" customHeight="1">
      <c r="A45" s="13">
        <v>1434</v>
      </c>
      <c r="B45" s="14"/>
      <c r="C45" s="7"/>
      <c r="D45" s="15">
        <v>129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6"/>
      <c r="AF45" s="16"/>
      <c r="AG45" s="16"/>
      <c r="AH45" s="16"/>
      <c r="AI45" s="17"/>
      <c r="AJ45" s="16"/>
      <c r="AK45" s="16"/>
      <c r="AL45" s="16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6"/>
      <c r="BB45" s="17">
        <f t="shared" si="3"/>
        <v>7.9607769999999994E-2</v>
      </c>
      <c r="BC45" s="17">
        <v>3.9</v>
      </c>
      <c r="BD45" s="17">
        <v>0.11</v>
      </c>
      <c r="BE45" s="17"/>
      <c r="BF45" s="17">
        <f t="shared" si="4"/>
        <v>0.32379498000000001</v>
      </c>
      <c r="BG45" s="17">
        <v>0.12</v>
      </c>
      <c r="BH45" s="17">
        <v>0.6</v>
      </c>
      <c r="BI45" s="17">
        <f t="shared" si="5"/>
        <v>1.9500000000000002</v>
      </c>
      <c r="BJ45" s="17">
        <v>2.0591999999999997</v>
      </c>
      <c r="BK45" s="17">
        <f t="shared" si="0"/>
        <v>0.04</v>
      </c>
      <c r="BL45" s="17">
        <v>0.15</v>
      </c>
      <c r="BM45" s="17">
        <f t="shared" si="1"/>
        <v>1.5</v>
      </c>
      <c r="BN45" s="17">
        <v>2.8</v>
      </c>
      <c r="BO45" s="17">
        <v>1.5</v>
      </c>
      <c r="BP45" s="17">
        <f t="shared" si="7"/>
        <v>1.5</v>
      </c>
      <c r="BQ45" s="17">
        <v>1.4167172637117993</v>
      </c>
      <c r="BR45" s="16"/>
      <c r="BS45" s="16"/>
      <c r="BT45" s="17">
        <f t="shared" si="6"/>
        <v>0.39475205075012043</v>
      </c>
      <c r="BU45" s="16"/>
      <c r="BV45" s="16">
        <f>BT45/'Conversions, Sources &amp; Comments'!F42</f>
        <v>2.0574790774104326</v>
      </c>
    </row>
    <row r="46" spans="1:74" ht="12.75" customHeight="1">
      <c r="A46" s="13">
        <v>1435</v>
      </c>
      <c r="B46" s="14"/>
      <c r="C46" s="7"/>
      <c r="D46" s="15">
        <v>105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6"/>
      <c r="AF46" s="16"/>
      <c r="AG46" s="16"/>
      <c r="AH46" s="16"/>
      <c r="AI46" s="17"/>
      <c r="AJ46" s="16"/>
      <c r="AK46" s="16"/>
      <c r="AL46" s="16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6"/>
      <c r="BB46" s="17">
        <f t="shared" si="3"/>
        <v>7.9607769999999994E-2</v>
      </c>
      <c r="BC46" s="17">
        <v>4.5087570000000001</v>
      </c>
      <c r="BD46" s="17">
        <v>0.11</v>
      </c>
      <c r="BE46" s="17"/>
      <c r="BF46" s="17">
        <f t="shared" si="4"/>
        <v>0.34131074516100002</v>
      </c>
      <c r="BG46" s="17">
        <v>0.12</v>
      </c>
      <c r="BH46" s="17">
        <v>0.6</v>
      </c>
      <c r="BI46" s="17">
        <f t="shared" si="5"/>
        <v>1.9500000000000002</v>
      </c>
      <c r="BJ46" s="17">
        <v>2.0591999999999997</v>
      </c>
      <c r="BK46" s="17">
        <f t="shared" si="0"/>
        <v>0.04</v>
      </c>
      <c r="BL46" s="17">
        <v>0.15</v>
      </c>
      <c r="BM46" s="17">
        <f t="shared" si="1"/>
        <v>1.5</v>
      </c>
      <c r="BN46" s="17">
        <v>2.8</v>
      </c>
      <c r="BO46" s="17">
        <v>1.5</v>
      </c>
      <c r="BP46" s="17">
        <f t="shared" si="7"/>
        <v>1.5</v>
      </c>
      <c r="BQ46" s="17">
        <v>1.4167172637117993</v>
      </c>
      <c r="BR46" s="16"/>
      <c r="BS46" s="16"/>
      <c r="BT46" s="17">
        <f t="shared" si="6"/>
        <v>0.40243553893483158</v>
      </c>
      <c r="BU46" s="16"/>
      <c r="BV46" s="16">
        <f>BT46/'Conversions, Sources &amp; Comments'!F43</f>
        <v>2.0975260287854374</v>
      </c>
    </row>
    <row r="47" spans="1:74" ht="12.75" customHeight="1">
      <c r="A47" s="13">
        <v>1436</v>
      </c>
      <c r="B47" s="14"/>
      <c r="C47" s="7"/>
      <c r="D47" s="15">
        <v>142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5">
        <v>13</v>
      </c>
      <c r="X47" s="7"/>
      <c r="Y47" s="7"/>
      <c r="Z47" s="7"/>
      <c r="AA47" s="7"/>
      <c r="AB47" s="7"/>
      <c r="AC47" s="7"/>
      <c r="AD47" s="7"/>
      <c r="AE47" s="16"/>
      <c r="AF47" s="16"/>
      <c r="AG47" s="16"/>
      <c r="AH47" s="16"/>
      <c r="AI47" s="17"/>
      <c r="AJ47" s="16"/>
      <c r="AK47" s="16"/>
      <c r="AL47" s="16"/>
      <c r="AM47" s="17"/>
      <c r="AN47" s="17"/>
      <c r="AO47" s="17"/>
      <c r="AP47" s="17"/>
      <c r="AQ47" s="17"/>
      <c r="AR47" s="17"/>
      <c r="AS47" s="17"/>
      <c r="AT47" s="17">
        <f>'Conversions, Sources &amp; Comments'!$F44*W47/0.835</f>
        <v>2.9870730538922157</v>
      </c>
      <c r="AU47" s="17">
        <f>'Conversions, Sources &amp; Comments'!$F44*X47/56</f>
        <v>0</v>
      </c>
      <c r="AV47" s="17">
        <f>'Conversions, Sources &amp; Comments'!$F44*Y47/1000</f>
        <v>0</v>
      </c>
      <c r="AW47" s="17">
        <f>'Conversions, Sources &amp; Comments'!$F44*Z47</f>
        <v>0</v>
      </c>
      <c r="AX47" s="17">
        <f>'Conversions, Sources &amp; Comments'!$F44*AA47/1.069</f>
        <v>0</v>
      </c>
      <c r="AY47" s="17">
        <f>'Conversions, Sources &amp; Comments'!$F44*AB47/56</f>
        <v>0</v>
      </c>
      <c r="AZ47" s="17">
        <f>'Conversions, Sources &amp; Comments'!$F44*AC47/0.56</f>
        <v>0</v>
      </c>
      <c r="BA47" s="16"/>
      <c r="BB47" s="17">
        <f t="shared" si="3"/>
        <v>7.9607769999999994E-2</v>
      </c>
      <c r="BC47" s="17">
        <v>4</v>
      </c>
      <c r="BD47" s="17">
        <v>0.11</v>
      </c>
      <c r="BE47" s="17"/>
      <c r="BF47" s="17">
        <f t="shared" si="4"/>
        <v>0.32667228000000004</v>
      </c>
      <c r="BG47" s="17">
        <v>0.12</v>
      </c>
      <c r="BH47" s="17">
        <v>0.6</v>
      </c>
      <c r="BI47" s="17">
        <f t="shared" si="5"/>
        <v>1.9500000000000002</v>
      </c>
      <c r="BJ47" s="17">
        <v>2.2177118644067795</v>
      </c>
      <c r="BK47" s="17">
        <f t="shared" si="0"/>
        <v>0.04</v>
      </c>
      <c r="BL47" s="17">
        <v>0.15</v>
      </c>
      <c r="BM47" s="17">
        <f t="shared" si="1"/>
        <v>1.5</v>
      </c>
      <c r="BN47" s="17">
        <v>2.8</v>
      </c>
      <c r="BO47" s="17">
        <v>1.5</v>
      </c>
      <c r="BP47" s="17">
        <f t="shared" si="7"/>
        <v>1.5</v>
      </c>
      <c r="BQ47" s="17">
        <v>1.4167172637117993</v>
      </c>
      <c r="BR47" s="16"/>
      <c r="BS47" s="16"/>
      <c r="BT47" s="17">
        <f t="shared" si="6"/>
        <v>0.39800086858183514</v>
      </c>
      <c r="BU47" s="16"/>
      <c r="BV47" s="16">
        <f>BT47/'Conversions, Sources &amp; Comments'!F44</f>
        <v>2.0744121742806554</v>
      </c>
    </row>
    <row r="48" spans="1:74" ht="12.75" customHeight="1">
      <c r="A48" s="13">
        <v>1437</v>
      </c>
      <c r="B48" s="14"/>
      <c r="C48" s="7"/>
      <c r="D48" s="15">
        <v>142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6"/>
      <c r="AF48" s="16"/>
      <c r="AG48" s="16"/>
      <c r="AH48" s="16"/>
      <c r="AI48" s="17"/>
      <c r="AJ48" s="16"/>
      <c r="AK48" s="16"/>
      <c r="AL48" s="16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6"/>
      <c r="BB48" s="17">
        <f t="shared" si="3"/>
        <v>7.9607769999999994E-2</v>
      </c>
      <c r="BC48" s="17">
        <v>4</v>
      </c>
      <c r="BD48" s="17">
        <v>0.11</v>
      </c>
      <c r="BE48" s="17"/>
      <c r="BF48" s="17">
        <f t="shared" si="4"/>
        <v>0.32667228000000004</v>
      </c>
      <c r="BG48" s="17">
        <v>0.12</v>
      </c>
      <c r="BH48" s="17">
        <v>0.6</v>
      </c>
      <c r="BI48" s="17">
        <f t="shared" si="5"/>
        <v>1.9500000000000002</v>
      </c>
      <c r="BJ48" s="17">
        <v>2.6279885593220338</v>
      </c>
      <c r="BK48" s="17">
        <f t="shared" si="0"/>
        <v>0.04</v>
      </c>
      <c r="BL48" s="17">
        <v>0.15</v>
      </c>
      <c r="BM48" s="17">
        <f t="shared" si="1"/>
        <v>1.5</v>
      </c>
      <c r="BN48" s="17">
        <v>2.8</v>
      </c>
      <c r="BO48" s="17">
        <v>1.5</v>
      </c>
      <c r="BP48" s="17">
        <f t="shared" si="7"/>
        <v>1.5</v>
      </c>
      <c r="BQ48" s="17">
        <v>1.4167172637117993</v>
      </c>
      <c r="BR48" s="16"/>
      <c r="BS48" s="16"/>
      <c r="BT48" s="17">
        <f t="shared" si="6"/>
        <v>0.40314294016113711</v>
      </c>
      <c r="BU48" s="16"/>
      <c r="BV48" s="16">
        <f>BT48/'Conversions, Sources &amp; Comments'!F45</f>
        <v>2.1012130602262933</v>
      </c>
    </row>
    <row r="49" spans="1:74" ht="12.75" customHeight="1">
      <c r="A49" s="13">
        <v>1438</v>
      </c>
      <c r="B49" s="14"/>
      <c r="C49" s="15">
        <v>133</v>
      </c>
      <c r="D49" s="15">
        <v>117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7">
        <f>C49*'Conversions, Sources &amp; Comments'!$F46/222.6</f>
        <v>0.10659</v>
      </c>
      <c r="AF49" s="16"/>
      <c r="AG49" s="16"/>
      <c r="AH49" s="16"/>
      <c r="AI49" s="17"/>
      <c r="AJ49" s="16"/>
      <c r="AK49" s="16"/>
      <c r="AL49" s="16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6"/>
      <c r="BB49" s="17">
        <f t="shared" si="3"/>
        <v>7.7139929130000007E-2</v>
      </c>
      <c r="BC49" s="17">
        <v>4</v>
      </c>
      <c r="BD49" s="17">
        <f>AE49</f>
        <v>0.10659</v>
      </c>
      <c r="BE49" s="17"/>
      <c r="BF49" s="17">
        <f t="shared" si="4"/>
        <v>0.32242905332000005</v>
      </c>
      <c r="BG49" s="17">
        <f>1.021916*AE49</f>
        <v>0.10892602644</v>
      </c>
      <c r="BH49" s="17">
        <v>0.6</v>
      </c>
      <c r="BI49" s="17">
        <f t="shared" si="5"/>
        <v>1.9500000000000002</v>
      </c>
      <c r="BJ49" s="17">
        <v>2.4882</v>
      </c>
      <c r="BK49" s="17">
        <f t="shared" si="0"/>
        <v>0.04</v>
      </c>
      <c r="BL49" s="17">
        <v>0.15</v>
      </c>
      <c r="BM49" s="17">
        <f t="shared" si="1"/>
        <v>1.5</v>
      </c>
      <c r="BN49" s="17">
        <v>2.8</v>
      </c>
      <c r="BO49" s="17">
        <v>1.5</v>
      </c>
      <c r="BP49" s="17">
        <f t="shared" si="7"/>
        <v>1.5</v>
      </c>
      <c r="BQ49" s="17">
        <v>1.4167172637117993</v>
      </c>
      <c r="BR49" s="16"/>
      <c r="BS49" s="16"/>
      <c r="BT49" s="17">
        <f t="shared" si="6"/>
        <v>0.3981416846996122</v>
      </c>
      <c r="BU49" s="16"/>
      <c r="BV49" s="16">
        <f>BT49/'Conversions, Sources &amp; Comments'!F46</f>
        <v>2.2317609205238411</v>
      </c>
    </row>
    <row r="50" spans="1:74" ht="12.75" customHeight="1">
      <c r="A50" s="13">
        <v>1439</v>
      </c>
      <c r="B50" s="14"/>
      <c r="C50" s="7"/>
      <c r="D50" s="15">
        <v>108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6"/>
      <c r="AF50" s="16"/>
      <c r="AG50" s="16"/>
      <c r="AH50" s="16"/>
      <c r="AI50" s="17"/>
      <c r="AJ50" s="16"/>
      <c r="AK50" s="16"/>
      <c r="AL50" s="16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6"/>
      <c r="BB50" s="17">
        <f t="shared" si="3"/>
        <v>7.9607769999999994E-2</v>
      </c>
      <c r="BC50" s="17">
        <v>3.6928386000000004</v>
      </c>
      <c r="BD50" s="17">
        <v>0.11</v>
      </c>
      <c r="BE50" s="17"/>
      <c r="BF50" s="17">
        <f t="shared" si="4"/>
        <v>0.31783432503780001</v>
      </c>
      <c r="BG50" s="17">
        <v>0.12</v>
      </c>
      <c r="BH50" s="17">
        <v>0.6</v>
      </c>
      <c r="BI50" s="17">
        <f t="shared" si="5"/>
        <v>1.9500000000000002</v>
      </c>
      <c r="BJ50" s="17">
        <v>2.4882</v>
      </c>
      <c r="BK50" s="17">
        <f t="shared" si="0"/>
        <v>0.04</v>
      </c>
      <c r="BL50" s="17">
        <v>0.15</v>
      </c>
      <c r="BM50" s="17">
        <f t="shared" si="1"/>
        <v>1.5</v>
      </c>
      <c r="BN50" s="17">
        <v>2.8</v>
      </c>
      <c r="BO50" s="17">
        <v>1.5</v>
      </c>
      <c r="BP50" s="17">
        <f t="shared" si="7"/>
        <v>1.5</v>
      </c>
      <c r="BQ50" s="17">
        <v>1.4167172637117993</v>
      </c>
      <c r="BR50" s="16"/>
      <c r="BS50" s="16"/>
      <c r="BT50" s="17">
        <f t="shared" si="6"/>
        <v>0.39751407626834834</v>
      </c>
      <c r="BU50" s="16"/>
      <c r="BV50" s="16">
        <f>BT50/'Conversions, Sources &amp; Comments'!F47</f>
        <v>2.2282428966039323</v>
      </c>
    </row>
    <row r="51" spans="1:74" ht="12.75" customHeight="1">
      <c r="A51" s="13">
        <v>1440</v>
      </c>
      <c r="B51" s="1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6"/>
      <c r="AF51" s="16"/>
      <c r="AG51" s="16"/>
      <c r="AH51" s="16"/>
      <c r="AI51" s="17"/>
      <c r="AJ51" s="16"/>
      <c r="AK51" s="16"/>
      <c r="AL51" s="16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6"/>
      <c r="BB51" s="17">
        <f t="shared" si="3"/>
        <v>7.9607769999999994E-2</v>
      </c>
      <c r="BC51" s="17">
        <v>3.6214794000000006</v>
      </c>
      <c r="BD51" s="17">
        <v>0.11</v>
      </c>
      <c r="BE51" s="17"/>
      <c r="BF51" s="17">
        <f t="shared" si="4"/>
        <v>0.31578110677620003</v>
      </c>
      <c r="BG51" s="17">
        <v>0.12</v>
      </c>
      <c r="BH51" s="17">
        <v>0.6</v>
      </c>
      <c r="BI51" s="17">
        <f t="shared" si="5"/>
        <v>1.9500000000000002</v>
      </c>
      <c r="BJ51" s="17">
        <v>2.4882</v>
      </c>
      <c r="BK51" s="17">
        <f t="shared" si="0"/>
        <v>0.04</v>
      </c>
      <c r="BL51" s="17">
        <v>0.15</v>
      </c>
      <c r="BM51" s="17">
        <f t="shared" si="1"/>
        <v>1.5</v>
      </c>
      <c r="BN51" s="17">
        <v>2.8</v>
      </c>
      <c r="BO51" s="17">
        <v>1.5</v>
      </c>
      <c r="BP51" s="17">
        <f t="shared" si="7"/>
        <v>1.5</v>
      </c>
      <c r="BQ51" s="17">
        <v>1.4167172637117993</v>
      </c>
      <c r="BR51" s="16"/>
      <c r="BS51" s="16"/>
      <c r="BT51" s="17">
        <f t="shared" si="6"/>
        <v>0.3966134088919232</v>
      </c>
      <c r="BU51" s="16"/>
      <c r="BV51" s="16">
        <f>BT51/'Conversions, Sources &amp; Comments'!F48</f>
        <v>2.2231942560562516</v>
      </c>
    </row>
    <row r="52" spans="1:74" ht="12.75" customHeight="1">
      <c r="A52" s="13">
        <v>1441</v>
      </c>
      <c r="B52" s="1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6"/>
      <c r="AF52" s="16"/>
      <c r="AG52" s="16"/>
      <c r="AH52" s="16"/>
      <c r="AI52" s="17"/>
      <c r="AJ52" s="16"/>
      <c r="AK52" s="16"/>
      <c r="AL52" s="16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6"/>
      <c r="BB52" s="17">
        <f t="shared" si="3"/>
        <v>7.9607769999999994E-2</v>
      </c>
      <c r="BC52" s="17">
        <v>3.7</v>
      </c>
      <c r="BD52" s="17">
        <v>0.11</v>
      </c>
      <c r="BE52" s="17"/>
      <c r="BF52" s="17">
        <f t="shared" si="4"/>
        <v>0.31804038000000001</v>
      </c>
      <c r="BG52" s="17">
        <v>0.12</v>
      </c>
      <c r="BH52" s="17">
        <v>0.6</v>
      </c>
      <c r="BI52" s="17">
        <f t="shared" si="5"/>
        <v>1.9500000000000002</v>
      </c>
      <c r="BJ52" s="17">
        <v>2.4882</v>
      </c>
      <c r="BK52" s="17">
        <f t="shared" si="0"/>
        <v>0.04</v>
      </c>
      <c r="BL52" s="17">
        <v>0.15</v>
      </c>
      <c r="BM52" s="17">
        <f t="shared" si="1"/>
        <v>1.5</v>
      </c>
      <c r="BN52" s="17">
        <v>2.8</v>
      </c>
      <c r="BO52" s="17">
        <v>1.5</v>
      </c>
      <c r="BP52" s="17">
        <f t="shared" si="7"/>
        <v>1.5</v>
      </c>
      <c r="BQ52" s="17">
        <v>1.4167172637117993</v>
      </c>
      <c r="BR52" s="16"/>
      <c r="BS52" s="16"/>
      <c r="BT52" s="17">
        <f t="shared" si="6"/>
        <v>0.3976044646043938</v>
      </c>
      <c r="BU52" s="16"/>
      <c r="BV52" s="16">
        <f>BT52/'Conversions, Sources &amp; Comments'!F49</f>
        <v>2.228749563360541</v>
      </c>
    </row>
    <row r="53" spans="1:74" ht="12.75" customHeight="1">
      <c r="A53" s="13">
        <v>1442</v>
      </c>
      <c r="B53" s="1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6"/>
      <c r="AF53" s="16"/>
      <c r="AG53" s="16"/>
      <c r="AH53" s="16"/>
      <c r="AI53" s="17"/>
      <c r="AJ53" s="16"/>
      <c r="AK53" s="16"/>
      <c r="AL53" s="16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6"/>
      <c r="BB53" s="17">
        <f t="shared" si="3"/>
        <v>7.9607769999999994E-2</v>
      </c>
      <c r="BC53" s="17">
        <v>3.7</v>
      </c>
      <c r="BD53" s="17">
        <v>0.11</v>
      </c>
      <c r="BE53" s="17"/>
      <c r="BF53" s="17">
        <f t="shared" si="4"/>
        <v>0.31804038000000001</v>
      </c>
      <c r="BG53" s="17">
        <v>0.12</v>
      </c>
      <c r="BH53" s="17">
        <v>0.6</v>
      </c>
      <c r="BI53" s="17">
        <f t="shared" si="5"/>
        <v>1.9500000000000002</v>
      </c>
      <c r="BJ53" s="17">
        <v>2.4882</v>
      </c>
      <c r="BK53" s="17">
        <f t="shared" si="0"/>
        <v>0.04</v>
      </c>
      <c r="BL53" s="17">
        <v>0.15</v>
      </c>
      <c r="BM53" s="17">
        <f t="shared" si="1"/>
        <v>1.5</v>
      </c>
      <c r="BN53" s="17">
        <v>2.8</v>
      </c>
      <c r="BO53" s="17">
        <v>1.5</v>
      </c>
      <c r="BP53" s="17">
        <f t="shared" si="7"/>
        <v>1.5</v>
      </c>
      <c r="BQ53" s="17">
        <v>1.4167172637117993</v>
      </c>
      <c r="BR53" s="16"/>
      <c r="BS53" s="16"/>
      <c r="BT53" s="17">
        <f t="shared" si="6"/>
        <v>0.3976044646043938</v>
      </c>
      <c r="BU53" s="16"/>
      <c r="BV53" s="16">
        <f>BT53/'Conversions, Sources &amp; Comments'!F50</f>
        <v>2.228749563360541</v>
      </c>
    </row>
    <row r="54" spans="1:74" ht="12.75" customHeight="1">
      <c r="A54" s="13">
        <v>1443</v>
      </c>
      <c r="B54" s="1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6"/>
      <c r="AF54" s="16"/>
      <c r="AG54" s="16"/>
      <c r="AH54" s="16"/>
      <c r="AI54" s="17"/>
      <c r="AJ54" s="16"/>
      <c r="AK54" s="16"/>
      <c r="AL54" s="16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6"/>
      <c r="BB54" s="17">
        <f t="shared" si="3"/>
        <v>7.9607769999999994E-2</v>
      </c>
      <c r="BC54" s="17">
        <v>3.7</v>
      </c>
      <c r="BD54" s="17">
        <v>0.11</v>
      </c>
      <c r="BE54" s="17"/>
      <c r="BF54" s="17">
        <f t="shared" si="4"/>
        <v>0.31804038000000001</v>
      </c>
      <c r="BG54" s="17">
        <v>0.12</v>
      </c>
      <c r="BH54" s="17">
        <v>0.6</v>
      </c>
      <c r="BI54" s="17">
        <f t="shared" si="5"/>
        <v>1.9500000000000002</v>
      </c>
      <c r="BJ54" s="17">
        <v>2.4173059322033899</v>
      </c>
      <c r="BK54" s="17">
        <f t="shared" si="0"/>
        <v>0.04</v>
      </c>
      <c r="BL54" s="17">
        <v>0.15</v>
      </c>
      <c r="BM54" s="17">
        <f t="shared" si="1"/>
        <v>1.5</v>
      </c>
      <c r="BN54" s="17">
        <v>2.8</v>
      </c>
      <c r="BO54" s="17">
        <v>1.5</v>
      </c>
      <c r="BP54" s="17">
        <f t="shared" si="7"/>
        <v>1.5</v>
      </c>
      <c r="BQ54" s="17">
        <v>1.4167172637117993</v>
      </c>
      <c r="BR54" s="16"/>
      <c r="BS54" s="16"/>
      <c r="BT54" s="17">
        <f t="shared" si="6"/>
        <v>0.39671593650695131</v>
      </c>
      <c r="BU54" s="16"/>
      <c r="BV54" s="16">
        <f>BT54/'Conversions, Sources &amp; Comments'!F51</f>
        <v>2.2237689688614855</v>
      </c>
    </row>
    <row r="55" spans="1:74" ht="12.75" customHeight="1">
      <c r="A55" s="13">
        <v>1444</v>
      </c>
      <c r="B55" s="1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6"/>
      <c r="AF55" s="16"/>
      <c r="AG55" s="16"/>
      <c r="AH55" s="16"/>
      <c r="AI55" s="17"/>
      <c r="AJ55" s="16"/>
      <c r="AK55" s="16"/>
      <c r="AL55" s="16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6"/>
      <c r="BB55" s="17">
        <f t="shared" si="3"/>
        <v>7.9607769999999994E-2</v>
      </c>
      <c r="BC55" s="17">
        <v>3.7</v>
      </c>
      <c r="BD55" s="17">
        <v>0.11</v>
      </c>
      <c r="BE55" s="17"/>
      <c r="BF55" s="17">
        <f t="shared" si="4"/>
        <v>0.31804038000000001</v>
      </c>
      <c r="BG55" s="17">
        <v>0.12</v>
      </c>
      <c r="BH55" s="17">
        <v>0.6</v>
      </c>
      <c r="BI55" s="17">
        <f t="shared" si="5"/>
        <v>1.9500000000000002</v>
      </c>
      <c r="BJ55" s="17">
        <v>2.4173059322033899</v>
      </c>
      <c r="BK55" s="17">
        <f t="shared" si="0"/>
        <v>0.04</v>
      </c>
      <c r="BL55" s="17">
        <v>0.15</v>
      </c>
      <c r="BM55" s="17">
        <f t="shared" si="1"/>
        <v>1.5</v>
      </c>
      <c r="BN55" s="17">
        <v>2.8</v>
      </c>
      <c r="BO55" s="17">
        <v>1.5</v>
      </c>
      <c r="BP55" s="17">
        <f t="shared" si="7"/>
        <v>1.5</v>
      </c>
      <c r="BQ55" s="17">
        <v>1.4167172637117993</v>
      </c>
      <c r="BR55" s="16"/>
      <c r="BS55" s="16"/>
      <c r="BT55" s="17">
        <f t="shared" si="6"/>
        <v>0.39671593650695131</v>
      </c>
      <c r="BU55" s="16"/>
      <c r="BV55" s="16">
        <f>BT55/'Conversions, Sources &amp; Comments'!F52</f>
        <v>2.2237689688614855</v>
      </c>
    </row>
    <row r="56" spans="1:74" ht="12.75" customHeight="1">
      <c r="A56" s="13">
        <v>1445</v>
      </c>
      <c r="B56" s="1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6"/>
      <c r="AF56" s="16"/>
      <c r="AG56" s="16"/>
      <c r="AH56" s="16"/>
      <c r="AI56" s="17"/>
      <c r="AJ56" s="16"/>
      <c r="AK56" s="16"/>
      <c r="AL56" s="16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6"/>
      <c r="BB56" s="17">
        <f t="shared" si="3"/>
        <v>7.9607769999999994E-2</v>
      </c>
      <c r="BC56" s="17">
        <v>3.7</v>
      </c>
      <c r="BD56" s="17">
        <v>0.11</v>
      </c>
      <c r="BE56" s="17"/>
      <c r="BF56" s="17">
        <f t="shared" si="4"/>
        <v>0.31804038000000001</v>
      </c>
      <c r="BG56" s="17">
        <v>0.12</v>
      </c>
      <c r="BH56" s="17">
        <v>0.6</v>
      </c>
      <c r="BI56" s="17">
        <f t="shared" si="5"/>
        <v>1.9500000000000002</v>
      </c>
      <c r="BJ56" s="17">
        <v>2.3951288135593223</v>
      </c>
      <c r="BK56" s="17">
        <f t="shared" si="0"/>
        <v>0.04</v>
      </c>
      <c r="BL56" s="17">
        <v>0.15</v>
      </c>
      <c r="BM56" s="17">
        <f t="shared" si="1"/>
        <v>1.5</v>
      </c>
      <c r="BN56" s="17">
        <v>2.8</v>
      </c>
      <c r="BO56" s="17">
        <v>1.5</v>
      </c>
      <c r="BP56" s="17">
        <f t="shared" si="7"/>
        <v>1.5</v>
      </c>
      <c r="BQ56" s="17">
        <v>1.4167172637117993</v>
      </c>
      <c r="BR56" s="16"/>
      <c r="BS56" s="16"/>
      <c r="BT56" s="17">
        <f t="shared" si="6"/>
        <v>0.39643798669185387</v>
      </c>
      <c r="BU56" s="16"/>
      <c r="BV56" s="16">
        <f>BT56/'Conversions, Sources &amp; Comments'!F53</f>
        <v>2.2222109367361398</v>
      </c>
    </row>
    <row r="57" spans="1:74" ht="12.75" customHeight="1">
      <c r="A57" s="13">
        <v>1446</v>
      </c>
      <c r="B57" s="1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6"/>
      <c r="AF57" s="16"/>
      <c r="AG57" s="16"/>
      <c r="AH57" s="16"/>
      <c r="AI57" s="17"/>
      <c r="AJ57" s="16"/>
      <c r="AK57" s="16"/>
      <c r="AL57" s="16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6"/>
      <c r="BB57" s="17">
        <f t="shared" si="3"/>
        <v>7.9607769999999994E-2</v>
      </c>
      <c r="BC57" s="17">
        <v>3.7</v>
      </c>
      <c r="BD57" s="17">
        <v>0.11</v>
      </c>
      <c r="BE57" s="17"/>
      <c r="BF57" s="17">
        <f t="shared" si="4"/>
        <v>0.31804038000000001</v>
      </c>
      <c r="BG57" s="17">
        <v>0.12</v>
      </c>
      <c r="BH57" s="17">
        <v>0.6</v>
      </c>
      <c r="BI57" s="17">
        <f t="shared" si="5"/>
        <v>1.9500000000000002</v>
      </c>
      <c r="BJ57" s="17">
        <v>2.2879999999999998</v>
      </c>
      <c r="BK57" s="17">
        <f t="shared" si="0"/>
        <v>0.04</v>
      </c>
      <c r="BL57" s="17">
        <v>0.15</v>
      </c>
      <c r="BM57" s="17">
        <f t="shared" si="1"/>
        <v>1.5</v>
      </c>
      <c r="BN57" s="17">
        <v>2.8</v>
      </c>
      <c r="BO57" s="17">
        <v>1.5</v>
      </c>
      <c r="BP57" s="17">
        <f t="shared" si="7"/>
        <v>1.5</v>
      </c>
      <c r="BQ57" s="17">
        <v>1.4167172637117993</v>
      </c>
      <c r="BR57" s="16"/>
      <c r="BS57" s="16"/>
      <c r="BT57" s="17">
        <f t="shared" si="6"/>
        <v>0.39509532201127406</v>
      </c>
      <c r="BU57" s="16"/>
      <c r="BV57" s="16">
        <f>BT57/'Conversions, Sources &amp; Comments'!F54</f>
        <v>2.2146847050486782</v>
      </c>
    </row>
    <row r="58" spans="1:74" ht="12.75" customHeight="1">
      <c r="A58" s="13">
        <v>1447</v>
      </c>
      <c r="B58" s="1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6"/>
      <c r="AF58" s="16"/>
      <c r="AG58" s="16"/>
      <c r="AH58" s="16"/>
      <c r="AI58" s="17"/>
      <c r="AJ58" s="16"/>
      <c r="AK58" s="16"/>
      <c r="AL58" s="16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6"/>
      <c r="BB58" s="17">
        <f t="shared" si="3"/>
        <v>7.9607769999999994E-2</v>
      </c>
      <c r="BC58" s="17">
        <v>3.7</v>
      </c>
      <c r="BD58" s="17">
        <v>0.11</v>
      </c>
      <c r="BE58" s="17"/>
      <c r="BF58" s="17">
        <f t="shared" si="4"/>
        <v>0.31804038000000001</v>
      </c>
      <c r="BG58" s="17">
        <v>0.12</v>
      </c>
      <c r="BH58" s="17">
        <v>0.6</v>
      </c>
      <c r="BI58" s="17">
        <f t="shared" si="5"/>
        <v>1.9500000000000002</v>
      </c>
      <c r="BJ58" s="17">
        <v>2.2879999999999998</v>
      </c>
      <c r="BK58" s="17">
        <f t="shared" si="0"/>
        <v>0.04</v>
      </c>
      <c r="BL58" s="17">
        <v>0.15</v>
      </c>
      <c r="BM58" s="17">
        <f t="shared" si="1"/>
        <v>1.5</v>
      </c>
      <c r="BN58" s="17">
        <v>2.8</v>
      </c>
      <c r="BO58" s="17">
        <v>1.5</v>
      </c>
      <c r="BP58" s="17">
        <f t="shared" si="7"/>
        <v>1.5</v>
      </c>
      <c r="BQ58" s="17">
        <v>1.4167172637117993</v>
      </c>
      <c r="BR58" s="16"/>
      <c r="BS58" s="16"/>
      <c r="BT58" s="17">
        <f t="shared" si="6"/>
        <v>0.39509532201127406</v>
      </c>
      <c r="BU58" s="16"/>
      <c r="BV58" s="16">
        <f>BT58/'Conversions, Sources &amp; Comments'!F55</f>
        <v>2.2146847050486782</v>
      </c>
    </row>
    <row r="59" spans="1:74" ht="12.75" customHeight="1">
      <c r="A59" s="13">
        <v>1448</v>
      </c>
      <c r="B59" s="1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6"/>
      <c r="AF59" s="16"/>
      <c r="AG59" s="16"/>
      <c r="AH59" s="16"/>
      <c r="AI59" s="17"/>
      <c r="AJ59" s="16"/>
      <c r="AK59" s="16"/>
      <c r="AL59" s="16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6"/>
      <c r="BB59" s="17">
        <f t="shared" si="3"/>
        <v>7.9607769999999994E-2</v>
      </c>
      <c r="BC59" s="17">
        <v>3.7</v>
      </c>
      <c r="BD59" s="17">
        <v>0.11</v>
      </c>
      <c r="BE59" s="17"/>
      <c r="BF59" s="17">
        <f t="shared" si="4"/>
        <v>0.31804038000000001</v>
      </c>
      <c r="BG59" s="17">
        <v>0.12</v>
      </c>
      <c r="BH59" s="17">
        <v>0.6</v>
      </c>
      <c r="BI59" s="17">
        <f t="shared" si="5"/>
        <v>1.9500000000000002</v>
      </c>
      <c r="BJ59" s="17">
        <v>2.2879999999999998</v>
      </c>
      <c r="BK59" s="17">
        <f t="shared" si="0"/>
        <v>0.04</v>
      </c>
      <c r="BL59" s="17">
        <v>0.15</v>
      </c>
      <c r="BM59" s="17">
        <f t="shared" si="1"/>
        <v>1.5</v>
      </c>
      <c r="BN59" s="17">
        <v>2.8</v>
      </c>
      <c r="BO59" s="17">
        <v>1.5</v>
      </c>
      <c r="BP59" s="17">
        <f t="shared" si="7"/>
        <v>1.5</v>
      </c>
      <c r="BQ59" s="17">
        <v>1.4167172637117993</v>
      </c>
      <c r="BR59" s="16"/>
      <c r="BS59" s="16"/>
      <c r="BT59" s="17">
        <f t="shared" si="6"/>
        <v>0.39509532201127406</v>
      </c>
      <c r="BU59" s="16"/>
      <c r="BV59" s="16">
        <f>BT59/'Conversions, Sources &amp; Comments'!F56</f>
        <v>2.2146847050486782</v>
      </c>
    </row>
    <row r="60" spans="1:74" ht="12.75" customHeight="1">
      <c r="A60" s="13">
        <v>1449</v>
      </c>
      <c r="B60" s="14"/>
      <c r="C60" s="7"/>
      <c r="D60" s="15">
        <v>82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6"/>
      <c r="AF60" s="16"/>
      <c r="AG60" s="16"/>
      <c r="AH60" s="16"/>
      <c r="AI60" s="17"/>
      <c r="AJ60" s="16"/>
      <c r="AK60" s="16"/>
      <c r="AL60" s="16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6"/>
      <c r="BB60" s="17">
        <f t="shared" si="3"/>
        <v>7.9607769999999994E-2</v>
      </c>
      <c r="BC60" s="17">
        <v>3.7</v>
      </c>
      <c r="BD60" s="17">
        <v>0.11</v>
      </c>
      <c r="BE60" s="17"/>
      <c r="BF60" s="17">
        <f t="shared" si="4"/>
        <v>0.31804038000000001</v>
      </c>
      <c r="BG60" s="17">
        <v>0.12</v>
      </c>
      <c r="BH60" s="17">
        <v>0.6</v>
      </c>
      <c r="BI60" s="17">
        <f t="shared" si="5"/>
        <v>1.9500000000000002</v>
      </c>
      <c r="BJ60" s="17">
        <v>2.2879999999999998</v>
      </c>
      <c r="BK60" s="17">
        <f t="shared" si="0"/>
        <v>0.04</v>
      </c>
      <c r="BL60" s="17">
        <v>0.15</v>
      </c>
      <c r="BM60" s="17">
        <f t="shared" si="1"/>
        <v>1.5</v>
      </c>
      <c r="BN60" s="17">
        <v>2.8</v>
      </c>
      <c r="BO60" s="17">
        <v>1.5</v>
      </c>
      <c r="BP60" s="17">
        <f t="shared" si="7"/>
        <v>1.5</v>
      </c>
      <c r="BQ60" s="17">
        <v>1.4167172637117993</v>
      </c>
      <c r="BR60" s="16"/>
      <c r="BS60" s="16"/>
      <c r="BT60" s="17">
        <f t="shared" si="6"/>
        <v>0.39509532201127406</v>
      </c>
      <c r="BU60" s="16"/>
      <c r="BV60" s="16">
        <f>BT60/'Conversions, Sources &amp; Comments'!F57</f>
        <v>2.2146847050486782</v>
      </c>
    </row>
    <row r="61" spans="1:74" ht="12.75" customHeight="1">
      <c r="A61" s="13">
        <v>1450</v>
      </c>
      <c r="B61" s="14"/>
      <c r="C61" s="15">
        <v>148</v>
      </c>
      <c r="D61" s="15">
        <v>81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5">
        <v>5.33</v>
      </c>
      <c r="Q61" s="7"/>
      <c r="R61" s="7"/>
      <c r="S61" s="7"/>
      <c r="T61" s="15">
        <v>13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17">
        <f>C61*'Conversions, Sources &amp; Comments'!$F58/222.6</f>
        <v>0.12457929919137467</v>
      </c>
      <c r="AF61" s="16"/>
      <c r="AG61" s="16"/>
      <c r="AH61" s="16"/>
      <c r="AI61" s="17"/>
      <c r="AJ61" s="16"/>
      <c r="AK61" s="16"/>
      <c r="AL61" s="16"/>
      <c r="AM61" s="17">
        <f>'Conversions, Sources &amp; Comments'!$F58*P61/0.56</f>
        <v>1.7833989642857144</v>
      </c>
      <c r="AN61" s="17"/>
      <c r="AO61" s="17"/>
      <c r="AP61" s="17"/>
      <c r="AQ61" s="17">
        <f>'Conversions, Sources &amp; Comments'!$F58*T61/0.835</f>
        <v>2.9172000000000002</v>
      </c>
      <c r="AR61" s="17"/>
      <c r="AS61" s="17">
        <f>'Conversions, Sources &amp; Comments'!$F58*V61</f>
        <v>0</v>
      </c>
      <c r="AT61" s="17">
        <f>'Conversions, Sources &amp; Comments'!$F58*W61/0.835</f>
        <v>0</v>
      </c>
      <c r="AU61" s="17"/>
      <c r="AV61" s="17"/>
      <c r="AW61" s="17"/>
      <c r="AX61" s="17"/>
      <c r="AY61" s="17"/>
      <c r="AZ61" s="17"/>
      <c r="BA61" s="16"/>
      <c r="BB61" s="17">
        <f t="shared" si="3"/>
        <v>9.0158910879892182E-2</v>
      </c>
      <c r="BC61" s="17">
        <v>3.7</v>
      </c>
      <c r="BD61" s="17">
        <f t="shared" ref="BD61:BD92" si="8">AE61</f>
        <v>0.12457929919137467</v>
      </c>
      <c r="BE61" s="17"/>
      <c r="BF61" s="17">
        <f t="shared" si="4"/>
        <v>0.3361821017901887</v>
      </c>
      <c r="BG61" s="17">
        <f t="shared" ref="BG61:BG92" si="9">1.021916*AE61</f>
        <v>0.12730957911245283</v>
      </c>
      <c r="BH61" s="17">
        <v>0.6</v>
      </c>
      <c r="BI61" s="17">
        <f t="shared" si="5"/>
        <v>2.3184186535714288</v>
      </c>
      <c r="BJ61" s="17">
        <v>2.2879999999999998</v>
      </c>
      <c r="BK61" s="17">
        <f t="shared" si="0"/>
        <v>0.04</v>
      </c>
      <c r="BL61" s="17">
        <v>0.15</v>
      </c>
      <c r="BM61" s="17">
        <f t="shared" si="1"/>
        <v>1.7833989642857144</v>
      </c>
      <c r="BN61" s="17">
        <f>AQ61</f>
        <v>2.9172000000000002</v>
      </c>
      <c r="BO61" s="17">
        <f t="shared" ref="BO61:BO89" si="10">AM61</f>
        <v>1.7833989642857144</v>
      </c>
      <c r="BP61" s="17">
        <f t="shared" si="7"/>
        <v>1.7833989642857144</v>
      </c>
      <c r="BQ61" s="17">
        <v>1.4167172637117993</v>
      </c>
      <c r="BR61" s="16"/>
      <c r="BS61" s="16"/>
      <c r="BT61" s="17">
        <f t="shared" si="6"/>
        <v>0.41532720126194866</v>
      </c>
      <c r="BU61" s="16"/>
      <c r="BV61" s="16">
        <f>BT61/'Conversions, Sources &amp; Comments'!F58</f>
        <v>2.2165679403863323</v>
      </c>
    </row>
    <row r="62" spans="1:74" ht="12.75" customHeight="1">
      <c r="A62" s="13">
        <v>1451</v>
      </c>
      <c r="B62" s="14"/>
      <c r="C62" s="15">
        <v>154</v>
      </c>
      <c r="D62" s="15">
        <v>81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5">
        <v>5.31</v>
      </c>
      <c r="Q62" s="7"/>
      <c r="R62" s="7"/>
      <c r="S62" s="7"/>
      <c r="T62" s="7"/>
      <c r="U62" s="7"/>
      <c r="V62" s="15">
        <v>228</v>
      </c>
      <c r="W62" s="7"/>
      <c r="X62" s="7"/>
      <c r="Y62" s="7"/>
      <c r="Z62" s="7"/>
      <c r="AA62" s="7"/>
      <c r="AB62" s="7"/>
      <c r="AC62" s="7"/>
      <c r="AD62" s="7"/>
      <c r="AE62" s="17">
        <f>C62*'Conversions, Sources &amp; Comments'!$F59/222.6</f>
        <v>0.12962981132075474</v>
      </c>
      <c r="AF62" s="16"/>
      <c r="AG62" s="16"/>
      <c r="AH62" s="16"/>
      <c r="AI62" s="17"/>
      <c r="AJ62" s="16"/>
      <c r="AK62" s="16"/>
      <c r="AL62" s="16"/>
      <c r="AM62" s="17">
        <f>'Conversions, Sources &amp; Comments'!$F59*P62/0.56</f>
        <v>1.7767070357142856</v>
      </c>
      <c r="AN62" s="17"/>
      <c r="AO62" s="17"/>
      <c r="AP62" s="17"/>
      <c r="AQ62" s="17">
        <f>'Conversions, Sources &amp; Comments'!$F59*T62/0.835</f>
        <v>0</v>
      </c>
      <c r="AR62" s="17"/>
      <c r="AS62" s="17">
        <f>'Conversions, Sources &amp; Comments'!$F59*V62</f>
        <v>42.721272000000006</v>
      </c>
      <c r="AT62" s="17">
        <f>'Conversions, Sources &amp; Comments'!$F59*W62/0.835</f>
        <v>0</v>
      </c>
      <c r="AU62" s="17"/>
      <c r="AV62" s="17"/>
      <c r="AW62" s="17"/>
      <c r="AX62" s="17"/>
      <c r="AY62" s="17"/>
      <c r="AZ62" s="17"/>
      <c r="BA62" s="16"/>
      <c r="BB62" s="17">
        <f t="shared" si="3"/>
        <v>9.3814001861509455E-2</v>
      </c>
      <c r="BC62" s="17">
        <v>3.7</v>
      </c>
      <c r="BD62" s="17">
        <f t="shared" si="8"/>
        <v>0.12962981132075474</v>
      </c>
      <c r="BE62" s="17"/>
      <c r="BF62" s="17">
        <f t="shared" si="4"/>
        <v>0.3424666964573585</v>
      </c>
      <c r="BG62" s="17">
        <f t="shared" si="9"/>
        <v>0.13247077826566039</v>
      </c>
      <c r="BH62" s="17">
        <v>0.6</v>
      </c>
      <c r="BI62" s="17">
        <f t="shared" si="5"/>
        <v>2.3097191464285713</v>
      </c>
      <c r="BJ62" s="17">
        <v>2.2879999999999998</v>
      </c>
      <c r="BK62" s="17">
        <f t="shared" si="0"/>
        <v>0.04</v>
      </c>
      <c r="BL62" s="17">
        <v>0.15</v>
      </c>
      <c r="BM62" s="17">
        <f t="shared" si="1"/>
        <v>1.7767070357142856</v>
      </c>
      <c r="BN62" s="17">
        <v>2.87</v>
      </c>
      <c r="BO62" s="17">
        <f t="shared" si="10"/>
        <v>1.7767070357142856</v>
      </c>
      <c r="BP62" s="17">
        <f t="shared" si="7"/>
        <v>1.7767070357142856</v>
      </c>
      <c r="BQ62" s="17">
        <v>1.4167172637117993</v>
      </c>
      <c r="BR62" s="16"/>
      <c r="BS62" s="16"/>
      <c r="BT62" s="17">
        <f t="shared" si="6"/>
        <v>0.41792721930344107</v>
      </c>
      <c r="BU62" s="16"/>
      <c r="BV62" s="16">
        <f>BT62/'Conversions, Sources &amp; Comments'!F59</f>
        <v>2.2304440280051718</v>
      </c>
    </row>
    <row r="63" spans="1:74" ht="12.75" customHeight="1">
      <c r="A63" s="13">
        <v>1452</v>
      </c>
      <c r="B63" s="14"/>
      <c r="C63" s="15">
        <v>210</v>
      </c>
      <c r="D63" s="15">
        <v>100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5">
        <v>5.22</v>
      </c>
      <c r="Q63" s="7"/>
      <c r="R63" s="7"/>
      <c r="S63" s="7"/>
      <c r="T63" s="7"/>
      <c r="U63" s="7"/>
      <c r="V63" s="7"/>
      <c r="W63" s="15">
        <v>14.1</v>
      </c>
      <c r="X63" s="7"/>
      <c r="Y63" s="7"/>
      <c r="Z63" s="7"/>
      <c r="AA63" s="7"/>
      <c r="AB63" s="7"/>
      <c r="AC63" s="7"/>
      <c r="AD63" s="7"/>
      <c r="AE63" s="17">
        <f>C63*'Conversions, Sources &amp; Comments'!$F60/222.6</f>
        <v>0.1767679245283019</v>
      </c>
      <c r="AF63" s="16"/>
      <c r="AG63" s="16"/>
      <c r="AH63" s="16"/>
      <c r="AI63" s="17"/>
      <c r="AJ63" s="16"/>
      <c r="AK63" s="16"/>
      <c r="AL63" s="16"/>
      <c r="AM63" s="17">
        <f>'Conversions, Sources &amp; Comments'!$F60*P63/0.56</f>
        <v>1.7465933571428571</v>
      </c>
      <c r="AN63" s="17"/>
      <c r="AO63" s="17"/>
      <c r="AP63" s="17"/>
      <c r="AQ63" s="17">
        <f>'Conversions, Sources &amp; Comments'!$F60*T63/0.835</f>
        <v>0</v>
      </c>
      <c r="AR63" s="17"/>
      <c r="AS63" s="17">
        <f>'Conversions, Sources &amp; Comments'!$F60*V63</f>
        <v>0</v>
      </c>
      <c r="AT63" s="17">
        <f>'Conversions, Sources &amp; Comments'!$F60*W63/0.835</f>
        <v>3.16404</v>
      </c>
      <c r="AU63" s="17"/>
      <c r="AV63" s="17"/>
      <c r="AW63" s="17"/>
      <c r="AX63" s="17"/>
      <c r="AY63" s="17"/>
      <c r="AZ63" s="17"/>
      <c r="BA63" s="16"/>
      <c r="BB63" s="17">
        <f t="shared" si="3"/>
        <v>0.12792818435660377</v>
      </c>
      <c r="BC63" s="17">
        <v>3.7</v>
      </c>
      <c r="BD63" s="17">
        <f t="shared" si="8"/>
        <v>0.1767679245283019</v>
      </c>
      <c r="BE63" s="17"/>
      <c r="BF63" s="17">
        <f t="shared" si="4"/>
        <v>0.40112291335094341</v>
      </c>
      <c r="BG63" s="17">
        <f t="shared" si="9"/>
        <v>0.18064197036226418</v>
      </c>
      <c r="BH63" s="17">
        <v>0.6</v>
      </c>
      <c r="BI63" s="17">
        <f t="shared" si="5"/>
        <v>2.2705713642857144</v>
      </c>
      <c r="BJ63" s="17">
        <v>2.2879999999999998</v>
      </c>
      <c r="BK63" s="17">
        <f t="shared" si="0"/>
        <v>0.04</v>
      </c>
      <c r="BL63" s="17">
        <v>0.15</v>
      </c>
      <c r="BM63" s="17">
        <f t="shared" si="1"/>
        <v>1.7465933571428571</v>
      </c>
      <c r="BN63" s="17">
        <v>2.87</v>
      </c>
      <c r="BO63" s="17">
        <f t="shared" si="10"/>
        <v>1.7465933571428571</v>
      </c>
      <c r="BP63" s="17">
        <f t="shared" si="7"/>
        <v>1.7465933571428571</v>
      </c>
      <c r="BQ63" s="17">
        <v>1.4167172637117993</v>
      </c>
      <c r="BR63" s="16"/>
      <c r="BS63" s="16"/>
      <c r="BT63" s="17">
        <f t="shared" si="6"/>
        <v>0.44863803691664589</v>
      </c>
      <c r="BU63" s="16"/>
      <c r="BV63" s="16">
        <f>BT63/'Conversions, Sources &amp; Comments'!F60</f>
        <v>2.3943451968610687</v>
      </c>
    </row>
    <row r="64" spans="1:74" ht="12.75" customHeight="1">
      <c r="A64" s="13">
        <v>1453</v>
      </c>
      <c r="B64" s="14"/>
      <c r="C64" s="15">
        <v>272</v>
      </c>
      <c r="D64" s="15">
        <v>110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5">
        <v>5.22</v>
      </c>
      <c r="Q64" s="7"/>
      <c r="R64" s="7"/>
      <c r="S64" s="7"/>
      <c r="T64" s="15">
        <v>13</v>
      </c>
      <c r="U64" s="7"/>
      <c r="V64" s="7"/>
      <c r="W64" s="15">
        <v>14</v>
      </c>
      <c r="X64" s="7"/>
      <c r="Y64" s="7"/>
      <c r="Z64" s="7"/>
      <c r="AA64" s="7"/>
      <c r="AB64" s="7"/>
      <c r="AC64" s="7"/>
      <c r="AD64" s="7"/>
      <c r="AE64" s="17">
        <f>C64*'Conversions, Sources &amp; Comments'!$F61/222.6</f>
        <v>0.22415805929919139</v>
      </c>
      <c r="AF64" s="16"/>
      <c r="AG64" s="16"/>
      <c r="AH64" s="16"/>
      <c r="AI64" s="17"/>
      <c r="AJ64" s="16"/>
      <c r="AK64" s="16"/>
      <c r="AL64" s="16"/>
      <c r="AM64" s="17">
        <f>'Conversions, Sources &amp; Comments'!$F61*P64/0.56</f>
        <v>1.7099881071428569</v>
      </c>
      <c r="AN64" s="17"/>
      <c r="AO64" s="17"/>
      <c r="AP64" s="17"/>
      <c r="AQ64" s="17">
        <f>'Conversions, Sources &amp; Comments'!$F61*T64/0.835</f>
        <v>2.8560610778443114</v>
      </c>
      <c r="AR64" s="17"/>
      <c r="AS64" s="17">
        <f>'Conversions, Sources &amp; Comments'!$F61*V64</f>
        <v>0</v>
      </c>
      <c r="AT64" s="17">
        <f>'Conversions, Sources &amp; Comments'!$F61*W64/0.835</f>
        <v>3.0757580838323357</v>
      </c>
      <c r="AU64" s="17"/>
      <c r="AV64" s="17"/>
      <c r="AW64" s="17"/>
      <c r="AX64" s="17"/>
      <c r="AY64" s="17"/>
      <c r="AZ64" s="17"/>
      <c r="BA64" s="16"/>
      <c r="BB64" s="17">
        <f t="shared" si="3"/>
        <v>0.16222475662123989</v>
      </c>
      <c r="BC64" s="17">
        <v>3.7</v>
      </c>
      <c r="BD64" s="17">
        <f t="shared" si="8"/>
        <v>0.22415805929919139</v>
      </c>
      <c r="BE64" s="17"/>
      <c r="BF64" s="17">
        <f t="shared" si="4"/>
        <v>0.46009273277283019</v>
      </c>
      <c r="BG64" s="17">
        <f t="shared" si="9"/>
        <v>0.22907070732679247</v>
      </c>
      <c r="BH64" s="17">
        <v>0.6</v>
      </c>
      <c r="BI64" s="17">
        <f t="shared" si="5"/>
        <v>2.2229845392857142</v>
      </c>
      <c r="BJ64" s="17">
        <v>2.2879999999999998</v>
      </c>
      <c r="BK64" s="17">
        <f t="shared" si="0"/>
        <v>0.04</v>
      </c>
      <c r="BL64" s="17">
        <v>0.15</v>
      </c>
      <c r="BM64" s="17">
        <f t="shared" si="1"/>
        <v>1.7099881071428569</v>
      </c>
      <c r="BN64" s="17">
        <f t="shared" ref="BN64:BN72" si="11">AQ64</f>
        <v>2.8560610778443114</v>
      </c>
      <c r="BO64" s="17">
        <f t="shared" si="10"/>
        <v>1.7099881071428569</v>
      </c>
      <c r="BP64" s="17">
        <f t="shared" si="7"/>
        <v>1.7099881071428569</v>
      </c>
      <c r="BQ64" s="17">
        <v>1.4167172637117993</v>
      </c>
      <c r="BR64" s="16"/>
      <c r="BS64" s="16"/>
      <c r="BT64" s="17">
        <f t="shared" si="6"/>
        <v>0.47912291046809469</v>
      </c>
      <c r="BU64" s="16"/>
      <c r="BV64" s="16">
        <f>BT64/'Conversions, Sources &amp; Comments'!F61</f>
        <v>2.6117783908600014</v>
      </c>
    </row>
    <row r="65" spans="1:74" ht="12.75" customHeight="1">
      <c r="A65" s="13">
        <v>1454</v>
      </c>
      <c r="B65" s="14"/>
      <c r="C65" s="15">
        <v>146</v>
      </c>
      <c r="D65" s="15">
        <v>76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5">
        <v>5.22</v>
      </c>
      <c r="Q65" s="7"/>
      <c r="R65" s="7"/>
      <c r="S65" s="7"/>
      <c r="T65" s="15">
        <v>12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17">
        <f>C65*'Conversions, Sources &amp; Comments'!$F62/222.6</f>
        <v>0.11590471698113208</v>
      </c>
      <c r="AF65" s="16"/>
      <c r="AG65" s="16"/>
      <c r="AH65" s="16"/>
      <c r="AI65" s="17"/>
      <c r="AJ65" s="16"/>
      <c r="AK65" s="16"/>
      <c r="AL65" s="16"/>
      <c r="AM65" s="17">
        <f>'Conversions, Sources &amp; Comments'!$F62*P65/0.56</f>
        <v>1.64723625</v>
      </c>
      <c r="AN65" s="17"/>
      <c r="AO65" s="17"/>
      <c r="AP65" s="17"/>
      <c r="AQ65" s="17">
        <f>'Conversions, Sources &amp; Comments'!$F62*T65/0.835</f>
        <v>2.5396167664670664</v>
      </c>
      <c r="AR65" s="17"/>
      <c r="AS65" s="17">
        <f>'Conversions, Sources &amp; Comments'!$F62*V65</f>
        <v>0</v>
      </c>
      <c r="AT65" s="17">
        <f>'Conversions, Sources &amp; Comments'!$F62*W65/0.835</f>
        <v>0</v>
      </c>
      <c r="AU65" s="17"/>
      <c r="AV65" s="17"/>
      <c r="AW65" s="17"/>
      <c r="AX65" s="17"/>
      <c r="AY65" s="17"/>
      <c r="AZ65" s="17"/>
      <c r="BA65" s="16"/>
      <c r="BB65" s="17">
        <f t="shared" si="3"/>
        <v>8.3881055012264158E-2</v>
      </c>
      <c r="BC65" s="17">
        <v>3.7</v>
      </c>
      <c r="BD65" s="17">
        <f t="shared" si="8"/>
        <v>0.11590471698113208</v>
      </c>
      <c r="BE65" s="17"/>
      <c r="BF65" s="17">
        <f t="shared" si="4"/>
        <v>0.32538790276603774</v>
      </c>
      <c r="BG65" s="17">
        <f t="shared" si="9"/>
        <v>0.11844488475849058</v>
      </c>
      <c r="BH65" s="17">
        <v>0.6</v>
      </c>
      <c r="BI65" s="17">
        <f t="shared" si="5"/>
        <v>2.1414071250000002</v>
      </c>
      <c r="BJ65" s="17">
        <v>2.2879999999999998</v>
      </c>
      <c r="BK65" s="17">
        <f t="shared" si="0"/>
        <v>0.04</v>
      </c>
      <c r="BL65" s="17">
        <v>0.15</v>
      </c>
      <c r="BM65" s="17">
        <f t="shared" si="1"/>
        <v>1.64723625</v>
      </c>
      <c r="BN65" s="17">
        <f t="shared" si="11"/>
        <v>2.5396167664670664</v>
      </c>
      <c r="BO65" s="17">
        <f t="shared" si="10"/>
        <v>1.64723625</v>
      </c>
      <c r="BP65" s="17">
        <f t="shared" si="7"/>
        <v>1.64723625</v>
      </c>
      <c r="BQ65" s="17">
        <v>1.4167172637117993</v>
      </c>
      <c r="BR65" s="16"/>
      <c r="BS65" s="16"/>
      <c r="BT65" s="17">
        <f t="shared" si="6"/>
        <v>0.40015252460842771</v>
      </c>
      <c r="BU65" s="16"/>
      <c r="BV65" s="16">
        <f>BT65/'Conversions, Sources &amp; Comments'!F62</f>
        <v>2.2643947860024767</v>
      </c>
    </row>
    <row r="66" spans="1:74" ht="12.75" customHeight="1">
      <c r="A66" s="13">
        <v>1455</v>
      </c>
      <c r="B66" s="14"/>
      <c r="C66" s="15">
        <v>226</v>
      </c>
      <c r="D66" s="15">
        <v>86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5">
        <v>4.6399999999999997</v>
      </c>
      <c r="Q66" s="7"/>
      <c r="R66" s="7"/>
      <c r="S66" s="7"/>
      <c r="T66" s="15">
        <v>12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17">
        <f>C66*'Conversions, Sources &amp; Comments'!$F63/222.6</f>
        <v>0.17941415094339624</v>
      </c>
      <c r="AF66" s="16"/>
      <c r="AG66" s="16"/>
      <c r="AH66" s="16"/>
      <c r="AI66" s="17"/>
      <c r="AJ66" s="16"/>
      <c r="AK66" s="16"/>
      <c r="AL66" s="16"/>
      <c r="AM66" s="17">
        <f>'Conversions, Sources &amp; Comments'!$F63*P66/0.56</f>
        <v>1.4642099999999998</v>
      </c>
      <c r="AN66" s="17"/>
      <c r="AO66" s="17"/>
      <c r="AP66" s="17"/>
      <c r="AQ66" s="17">
        <f>'Conversions, Sources &amp; Comments'!$F63*T66/0.835</f>
        <v>2.5396167664670664</v>
      </c>
      <c r="AR66" s="17"/>
      <c r="AS66" s="17">
        <f>'Conversions, Sources &amp; Comments'!$F63*V66</f>
        <v>0</v>
      </c>
      <c r="AT66" s="17">
        <f>'Conversions, Sources &amp; Comments'!$F63*W66/0.835</f>
        <v>0</v>
      </c>
      <c r="AU66" s="17"/>
      <c r="AV66" s="17"/>
      <c r="AW66" s="17"/>
      <c r="AX66" s="17"/>
      <c r="AY66" s="17"/>
      <c r="AZ66" s="17"/>
      <c r="BA66" s="16"/>
      <c r="BB66" s="17">
        <f t="shared" si="3"/>
        <v>0.12984327693679246</v>
      </c>
      <c r="BC66" s="17">
        <v>3.7</v>
      </c>
      <c r="BD66" s="17">
        <f t="shared" si="8"/>
        <v>0.17941415094339624</v>
      </c>
      <c r="BE66" s="17"/>
      <c r="BF66" s="17">
        <f t="shared" si="4"/>
        <v>0.40441573989811325</v>
      </c>
      <c r="BG66" s="17">
        <f t="shared" si="9"/>
        <v>0.18334619147547174</v>
      </c>
      <c r="BH66" s="17">
        <v>0.6</v>
      </c>
      <c r="BI66" s="17">
        <f t="shared" si="5"/>
        <v>1.9034729999999997</v>
      </c>
      <c r="BJ66" s="17">
        <v>2.2177118644067795</v>
      </c>
      <c r="BK66" s="17">
        <f t="shared" si="0"/>
        <v>0.04</v>
      </c>
      <c r="BL66" s="17">
        <v>0.15</v>
      </c>
      <c r="BM66" s="17">
        <f t="shared" si="1"/>
        <v>1.4642099999999998</v>
      </c>
      <c r="BN66" s="17">
        <f t="shared" si="11"/>
        <v>2.5396167664670664</v>
      </c>
      <c r="BO66" s="17">
        <f t="shared" si="10"/>
        <v>1.4642099999999998</v>
      </c>
      <c r="BP66" s="17">
        <f t="shared" si="7"/>
        <v>1.4642099999999998</v>
      </c>
      <c r="BQ66" s="17">
        <v>1.4167172637117993</v>
      </c>
      <c r="BR66" s="16"/>
      <c r="BS66" s="16"/>
      <c r="BT66" s="17">
        <f t="shared" si="6"/>
        <v>0.43564931889155284</v>
      </c>
      <c r="BU66" s="16"/>
      <c r="BV66" s="16">
        <f>BT66/'Conversions, Sources &amp; Comments'!F63</f>
        <v>2.4652650815808097</v>
      </c>
    </row>
    <row r="67" spans="1:74" ht="12.75" customHeight="1">
      <c r="A67" s="13">
        <v>1456</v>
      </c>
      <c r="B67" s="14"/>
      <c r="C67" s="15">
        <v>236</v>
      </c>
      <c r="D67" s="15">
        <v>92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5">
        <v>4.6399999999999997</v>
      </c>
      <c r="Q67" s="7"/>
      <c r="R67" s="7"/>
      <c r="S67" s="7"/>
      <c r="T67" s="15">
        <v>13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17">
        <f>C67*'Conversions, Sources &amp; Comments'!$F64/222.6</f>
        <v>0.18735283018867926</v>
      </c>
      <c r="AF67" s="16"/>
      <c r="AG67" s="16"/>
      <c r="AH67" s="16"/>
      <c r="AI67" s="17"/>
      <c r="AJ67" s="16"/>
      <c r="AK67" s="16"/>
      <c r="AL67" s="16"/>
      <c r="AM67" s="17">
        <f>'Conversions, Sources &amp; Comments'!$F64*P67/0.56</f>
        <v>1.4642099999999998</v>
      </c>
      <c r="AN67" s="17"/>
      <c r="AO67" s="17"/>
      <c r="AP67" s="17"/>
      <c r="AQ67" s="17">
        <f>'Conversions, Sources &amp; Comments'!$F64*T67/0.835</f>
        <v>2.7512514970059883</v>
      </c>
      <c r="AR67" s="17"/>
      <c r="AS67" s="17">
        <f>'Conversions, Sources &amp; Comments'!$F64*V67</f>
        <v>0</v>
      </c>
      <c r="AT67" s="17">
        <f>'Conversions, Sources &amp; Comments'!$F64*W67/0.835</f>
        <v>0</v>
      </c>
      <c r="AU67" s="17"/>
      <c r="AV67" s="17"/>
      <c r="AW67" s="17"/>
      <c r="AX67" s="17"/>
      <c r="AY67" s="17"/>
      <c r="AZ67" s="17"/>
      <c r="BA67" s="16"/>
      <c r="BB67" s="17">
        <f t="shared" si="3"/>
        <v>0.1355885546773585</v>
      </c>
      <c r="BC67" s="17">
        <v>3.7</v>
      </c>
      <c r="BD67" s="17">
        <f t="shared" si="8"/>
        <v>0.18735283018867926</v>
      </c>
      <c r="BE67" s="17"/>
      <c r="BF67" s="17">
        <f t="shared" si="4"/>
        <v>0.4142942195396227</v>
      </c>
      <c r="BG67" s="17">
        <f t="shared" si="9"/>
        <v>0.19145885481509436</v>
      </c>
      <c r="BH67" s="17">
        <v>0.6</v>
      </c>
      <c r="BI67" s="17">
        <f t="shared" si="5"/>
        <v>1.9034729999999997</v>
      </c>
      <c r="BJ67" s="17">
        <v>2.431</v>
      </c>
      <c r="BK67" s="17">
        <f t="shared" si="0"/>
        <v>0.04</v>
      </c>
      <c r="BL67" s="17">
        <v>0.15</v>
      </c>
      <c r="BM67" s="17">
        <f t="shared" si="1"/>
        <v>1.4642099999999998</v>
      </c>
      <c r="BN67" s="17">
        <f t="shared" si="11"/>
        <v>2.7512514970059883</v>
      </c>
      <c r="BO67" s="17">
        <f t="shared" si="10"/>
        <v>1.4642099999999998</v>
      </c>
      <c r="BP67" s="17">
        <f t="shared" si="7"/>
        <v>1.4642099999999998</v>
      </c>
      <c r="BQ67" s="17">
        <v>1.4167172637117993</v>
      </c>
      <c r="BR67" s="16"/>
      <c r="BS67" s="16"/>
      <c r="BT67" s="17">
        <f t="shared" si="6"/>
        <v>0.44622301735383885</v>
      </c>
      <c r="BU67" s="16"/>
      <c r="BV67" s="16">
        <f>BT67/'Conversions, Sources &amp; Comments'!F64</f>
        <v>2.5250998350668525</v>
      </c>
    </row>
    <row r="68" spans="1:74" ht="12.75" customHeight="1">
      <c r="A68" s="13">
        <v>1457</v>
      </c>
      <c r="B68" s="14"/>
      <c r="C68" s="15">
        <v>224</v>
      </c>
      <c r="D68" s="15">
        <v>90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5">
        <v>5.22</v>
      </c>
      <c r="Q68" s="7"/>
      <c r="R68" s="7"/>
      <c r="S68" s="7"/>
      <c r="T68" s="15">
        <v>12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17">
        <f>C68*'Conversions, Sources &amp; Comments'!$F65/222.6</f>
        <v>0.16992301886792452</v>
      </c>
      <c r="AF68" s="16"/>
      <c r="AG68" s="16"/>
      <c r="AH68" s="16"/>
      <c r="AI68" s="17"/>
      <c r="AJ68" s="16"/>
      <c r="AK68" s="16"/>
      <c r="AL68" s="16"/>
      <c r="AM68" s="17">
        <f>'Conversions, Sources &amp; Comments'!$F65*P68/0.56</f>
        <v>1.5740257499999997</v>
      </c>
      <c r="AN68" s="17"/>
      <c r="AO68" s="17"/>
      <c r="AP68" s="17"/>
      <c r="AQ68" s="17">
        <f>'Conversions, Sources &amp; Comments'!$F65*T68/0.835</f>
        <v>2.4267449101796408</v>
      </c>
      <c r="AR68" s="17"/>
      <c r="AS68" s="17">
        <f>'Conversions, Sources &amp; Comments'!$F65*V68</f>
        <v>0</v>
      </c>
      <c r="AT68" s="17">
        <f>'Conversions, Sources &amp; Comments'!$F65*W68/0.835</f>
        <v>0</v>
      </c>
      <c r="AU68" s="17"/>
      <c r="AV68" s="17"/>
      <c r="AW68" s="17"/>
      <c r="AX68" s="17"/>
      <c r="AY68" s="17"/>
      <c r="AZ68" s="17"/>
      <c r="BA68" s="16"/>
      <c r="BB68" s="17">
        <f t="shared" si="3"/>
        <v>0.12297447821584905</v>
      </c>
      <c r="BC68" s="17">
        <v>3.7</v>
      </c>
      <c r="BD68" s="17">
        <f t="shared" si="8"/>
        <v>0.16992301886792452</v>
      </c>
      <c r="BE68" s="17"/>
      <c r="BF68" s="17">
        <f t="shared" si="4"/>
        <v>0.39260546868226415</v>
      </c>
      <c r="BG68" s="17">
        <f t="shared" si="9"/>
        <v>0.17364705174943396</v>
      </c>
      <c r="BH68" s="17">
        <v>0.6</v>
      </c>
      <c r="BI68" s="17">
        <f t="shared" si="5"/>
        <v>2.0462334749999997</v>
      </c>
      <c r="BJ68" s="17">
        <v>2.6168999999999998</v>
      </c>
      <c r="BK68" s="17">
        <f t="shared" si="0"/>
        <v>0.04</v>
      </c>
      <c r="BL68" s="17">
        <v>0.15</v>
      </c>
      <c r="BM68" s="17">
        <f t="shared" si="1"/>
        <v>1.5740257499999997</v>
      </c>
      <c r="BN68" s="17">
        <f t="shared" si="11"/>
        <v>2.4267449101796408</v>
      </c>
      <c r="BO68" s="17">
        <f t="shared" si="10"/>
        <v>1.5740257499999997</v>
      </c>
      <c r="BP68" s="17">
        <f t="shared" si="7"/>
        <v>1.5740257499999997</v>
      </c>
      <c r="BQ68" s="17">
        <v>1.4167172637117993</v>
      </c>
      <c r="BR68" s="16"/>
      <c r="BS68" s="16"/>
      <c r="BT68" s="17">
        <f t="shared" si="6"/>
        <v>0.43674961570282034</v>
      </c>
      <c r="BU68" s="16"/>
      <c r="BV68" s="16">
        <f>BT68/'Conversions, Sources &amp; Comments'!F65</f>
        <v>2.5864445650731689</v>
      </c>
    </row>
    <row r="69" spans="1:74" ht="12.75" customHeight="1">
      <c r="A69" s="13">
        <v>1458</v>
      </c>
      <c r="B69" s="14"/>
      <c r="C69" s="15">
        <v>192</v>
      </c>
      <c r="D69" s="15">
        <v>111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5">
        <v>5.22</v>
      </c>
      <c r="Q69" s="7"/>
      <c r="R69" s="7"/>
      <c r="S69" s="7"/>
      <c r="T69" s="15">
        <v>12</v>
      </c>
      <c r="U69" s="7"/>
      <c r="V69" s="7"/>
      <c r="W69" s="15">
        <v>14.4</v>
      </c>
      <c r="X69" s="7"/>
      <c r="Y69" s="7"/>
      <c r="Z69" s="7"/>
      <c r="AA69" s="7"/>
      <c r="AB69" s="7"/>
      <c r="AC69" s="7"/>
      <c r="AD69" s="7"/>
      <c r="AE69" s="17">
        <f>C69*'Conversions, Sources &amp; Comments'!$F66/222.6</f>
        <v>0.14613218328840971</v>
      </c>
      <c r="AF69" s="16"/>
      <c r="AG69" s="16"/>
      <c r="AH69" s="16"/>
      <c r="AI69" s="17"/>
      <c r="AJ69" s="16"/>
      <c r="AK69" s="16"/>
      <c r="AL69" s="16"/>
      <c r="AM69" s="17">
        <f>'Conversions, Sources &amp; Comments'!$F66*P69/0.56</f>
        <v>1.5792550714285711</v>
      </c>
      <c r="AN69" s="17"/>
      <c r="AO69" s="17"/>
      <c r="AP69" s="17"/>
      <c r="AQ69" s="17">
        <f>'Conversions, Sources &amp; Comments'!$F66*T69/0.835</f>
        <v>2.4348071856287428</v>
      </c>
      <c r="AR69" s="17"/>
      <c r="AS69" s="17">
        <f>'Conversions, Sources &amp; Comments'!$F66*V69</f>
        <v>0</v>
      </c>
      <c r="AT69" s="17">
        <f>'Conversions, Sources &amp; Comments'!$F66*W69/0.835</f>
        <v>2.9217686227544912</v>
      </c>
      <c r="AU69" s="17"/>
      <c r="AV69" s="17"/>
      <c r="AW69" s="17"/>
      <c r="AX69" s="17"/>
      <c r="AY69" s="17"/>
      <c r="AZ69" s="17"/>
      <c r="BA69" s="16"/>
      <c r="BB69" s="17">
        <f t="shared" si="3"/>
        <v>0.10575688397110512</v>
      </c>
      <c r="BC69" s="17">
        <v>3.7</v>
      </c>
      <c r="BD69" s="17">
        <f t="shared" si="8"/>
        <v>0.14613218328840971</v>
      </c>
      <c r="BE69" s="17"/>
      <c r="BF69" s="17">
        <f t="shared" si="4"/>
        <v>0.36300139001056608</v>
      </c>
      <c r="BG69" s="17">
        <f t="shared" si="9"/>
        <v>0.1493348162173585</v>
      </c>
      <c r="BH69" s="17">
        <v>0.6</v>
      </c>
      <c r="BI69" s="17">
        <f t="shared" si="5"/>
        <v>2.0530315928571428</v>
      </c>
      <c r="BJ69" s="17">
        <v>2.2731546610169491</v>
      </c>
      <c r="BK69" s="17">
        <f t="shared" si="0"/>
        <v>0.04</v>
      </c>
      <c r="BL69" s="17">
        <v>0.15</v>
      </c>
      <c r="BM69" s="17">
        <f t="shared" si="1"/>
        <v>1.5792550714285711</v>
      </c>
      <c r="BN69" s="17">
        <f t="shared" si="11"/>
        <v>2.4348071856287428</v>
      </c>
      <c r="BO69" s="17">
        <f t="shared" si="10"/>
        <v>1.5792550714285711</v>
      </c>
      <c r="BP69" s="17">
        <f t="shared" si="7"/>
        <v>1.5792550714285711</v>
      </c>
      <c r="BQ69" s="17">
        <v>1.4167172637117993</v>
      </c>
      <c r="BR69" s="16"/>
      <c r="BS69" s="16"/>
      <c r="BT69" s="17">
        <f t="shared" si="6"/>
        <v>0.41668880560294952</v>
      </c>
      <c r="BU69" s="16"/>
      <c r="BV69" s="16">
        <f>BT69/'Conversions, Sources &amp; Comments'!F66</f>
        <v>2.4594728288117809</v>
      </c>
    </row>
    <row r="70" spans="1:74" ht="12.75" customHeight="1">
      <c r="A70" s="13">
        <v>1459</v>
      </c>
      <c r="B70" s="14"/>
      <c r="C70" s="15">
        <v>209</v>
      </c>
      <c r="D70" s="15">
        <v>117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5">
        <v>5.92</v>
      </c>
      <c r="Q70" s="7"/>
      <c r="R70" s="7"/>
      <c r="S70" s="7"/>
      <c r="T70" s="15">
        <v>12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17">
        <f>C70*'Conversions, Sources &amp; Comments'!$F67/222.6</f>
        <v>0.14010886792452829</v>
      </c>
      <c r="AF70" s="16"/>
      <c r="AG70" s="16"/>
      <c r="AH70" s="16"/>
      <c r="AI70" s="17"/>
      <c r="AJ70" s="16"/>
      <c r="AK70" s="16"/>
      <c r="AL70" s="16"/>
      <c r="AM70" s="17">
        <f>'Conversions, Sources &amp; Comments'!$F67*P70/0.56</f>
        <v>1.5775319999999997</v>
      </c>
      <c r="AN70" s="17"/>
      <c r="AO70" s="17"/>
      <c r="AP70" s="17"/>
      <c r="AQ70" s="17">
        <f>'Conversions, Sources &amp; Comments'!$F67*T70/0.835</f>
        <v>2.1445652694610779</v>
      </c>
      <c r="AR70" s="17"/>
      <c r="AS70" s="17">
        <f>'Conversions, Sources &amp; Comments'!$F67*V70</f>
        <v>0</v>
      </c>
      <c r="AT70" s="17">
        <f>'Conversions, Sources &amp; Comments'!$F67*W70/0.835</f>
        <v>0</v>
      </c>
      <c r="AU70" s="17"/>
      <c r="AV70" s="17"/>
      <c r="AW70" s="17"/>
      <c r="AX70" s="17"/>
      <c r="AY70" s="17"/>
      <c r="AZ70" s="17"/>
      <c r="BA70" s="16"/>
      <c r="BB70" s="17">
        <f t="shared" ref="BB70:BB101" si="12">0.723707*BD70</f>
        <v>0.10139776847905659</v>
      </c>
      <c r="BC70" s="17">
        <v>3.7</v>
      </c>
      <c r="BD70" s="17">
        <f t="shared" si="8"/>
        <v>0.14010886792452829</v>
      </c>
      <c r="BE70" s="17"/>
      <c r="BF70" s="17">
        <f t="shared" si="4"/>
        <v>0.35550628958415093</v>
      </c>
      <c r="BG70" s="17">
        <f t="shared" si="9"/>
        <v>0.14317949387396225</v>
      </c>
      <c r="BH70" s="17">
        <v>0.6</v>
      </c>
      <c r="BI70" s="17">
        <f t="shared" ref="BI70:BI101" si="13">1.3*BO70</f>
        <v>2.0507915999999997</v>
      </c>
      <c r="BJ70" s="17">
        <v>2.3064203389830511</v>
      </c>
      <c r="BK70" s="17">
        <f t="shared" si="0"/>
        <v>0.04</v>
      </c>
      <c r="BL70" s="17">
        <v>0.15</v>
      </c>
      <c r="BM70" s="17">
        <f t="shared" si="1"/>
        <v>1.5775319999999997</v>
      </c>
      <c r="BN70" s="17">
        <f t="shared" si="11"/>
        <v>2.1445652694610779</v>
      </c>
      <c r="BO70" s="17">
        <f t="shared" si="10"/>
        <v>1.5775319999999997</v>
      </c>
      <c r="BP70" s="17">
        <f t="shared" si="7"/>
        <v>1.5775319999999997</v>
      </c>
      <c r="BQ70" s="17">
        <v>1.4167172637117993</v>
      </c>
      <c r="BR70" s="16"/>
      <c r="BS70" s="16"/>
      <c r="BT70" s="17">
        <f t="shared" si="6"/>
        <v>0.40948825034722386</v>
      </c>
      <c r="BU70" s="16"/>
      <c r="BV70" s="16">
        <f>BT70/'Conversions, Sources &amp; Comments'!F67</f>
        <v>2.744081127599908</v>
      </c>
    </row>
    <row r="71" spans="1:74" ht="12.75" customHeight="1">
      <c r="A71" s="13">
        <v>1460</v>
      </c>
      <c r="B71" s="14"/>
      <c r="C71" s="15">
        <v>240</v>
      </c>
      <c r="D71" s="15">
        <v>112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5">
        <v>5.8</v>
      </c>
      <c r="Q71" s="7"/>
      <c r="R71" s="7"/>
      <c r="S71" s="7"/>
      <c r="T71" s="15">
        <v>12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17">
        <f>C71*'Conversions, Sources &amp; Comments'!$F68/222.6</f>
        <v>0.17177789757412401</v>
      </c>
      <c r="AF71" s="16"/>
      <c r="AG71" s="16"/>
      <c r="AH71" s="16"/>
      <c r="AI71" s="17"/>
      <c r="AJ71" s="16"/>
      <c r="AK71" s="16"/>
      <c r="AL71" s="16"/>
      <c r="AM71" s="17">
        <f>'Conversions, Sources &amp; Comments'!$F68*P71/0.56</f>
        <v>1.6501414285714282</v>
      </c>
      <c r="AN71" s="17"/>
      <c r="AO71" s="17"/>
      <c r="AP71" s="17"/>
      <c r="AQ71" s="17">
        <f>'Conversions, Sources &amp; Comments'!$F68*T71/0.835</f>
        <v>2.2896862275449101</v>
      </c>
      <c r="AR71" s="17"/>
      <c r="AS71" s="17">
        <f>'Conversions, Sources &amp; Comments'!$F68*V71</f>
        <v>0</v>
      </c>
      <c r="AT71" s="17">
        <f>'Conversions, Sources &amp; Comments'!$F68*W71/0.835</f>
        <v>0</v>
      </c>
      <c r="AU71" s="17"/>
      <c r="AV71" s="17"/>
      <c r="AW71" s="17"/>
      <c r="AX71" s="17"/>
      <c r="AY71" s="17"/>
      <c r="AZ71" s="17"/>
      <c r="BA71" s="16"/>
      <c r="BB71" s="17">
        <f t="shared" si="12"/>
        <v>0.12431686691967657</v>
      </c>
      <c r="BC71" s="17">
        <v>3.7</v>
      </c>
      <c r="BD71" s="17">
        <f t="shared" si="8"/>
        <v>0.17177789757412401</v>
      </c>
      <c r="BE71" s="17"/>
      <c r="BF71" s="17">
        <f t="shared" si="4"/>
        <v>0.39491358329056608</v>
      </c>
      <c r="BG71" s="17">
        <f t="shared" si="9"/>
        <v>0.17554258197735853</v>
      </c>
      <c r="BH71" s="17">
        <v>0.6</v>
      </c>
      <c r="BI71" s="17">
        <f t="shared" si="13"/>
        <v>2.1451838571428565</v>
      </c>
      <c r="BJ71" s="17">
        <v>2.1955347457627119</v>
      </c>
      <c r="BK71" s="17">
        <f t="shared" si="0"/>
        <v>0.04</v>
      </c>
      <c r="BL71" s="17">
        <v>0.15</v>
      </c>
      <c r="BM71" s="17">
        <f t="shared" si="1"/>
        <v>1.6501414285714282</v>
      </c>
      <c r="BN71" s="17">
        <f t="shared" si="11"/>
        <v>2.2896862275449101</v>
      </c>
      <c r="BO71" s="17">
        <f t="shared" si="10"/>
        <v>1.6501414285714282</v>
      </c>
      <c r="BP71" s="17">
        <f t="shared" si="7"/>
        <v>1.6501414285714282</v>
      </c>
      <c r="BQ71" s="17">
        <v>1.4167172637117993</v>
      </c>
      <c r="BR71" s="16"/>
      <c r="BS71" s="16"/>
      <c r="BT71" s="17">
        <f t="shared" si="6"/>
        <v>0.43373802751359619</v>
      </c>
      <c r="BU71" s="16"/>
      <c r="BV71" s="16">
        <f>BT71/'Conversions, Sources &amp; Comments'!F68</f>
        <v>2.7223646626597136</v>
      </c>
    </row>
    <row r="72" spans="1:74" ht="12.75" customHeight="1">
      <c r="A72" s="13">
        <v>1461</v>
      </c>
      <c r="B72" s="14"/>
      <c r="C72" s="15">
        <v>209</v>
      </c>
      <c r="D72" s="15">
        <v>104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5">
        <v>5.8</v>
      </c>
      <c r="Q72" s="7"/>
      <c r="R72" s="7"/>
      <c r="S72" s="7"/>
      <c r="T72" s="15">
        <v>11</v>
      </c>
      <c r="U72" s="7"/>
      <c r="V72" s="7"/>
      <c r="W72" s="15">
        <v>11</v>
      </c>
      <c r="X72" s="7"/>
      <c r="Y72" s="7"/>
      <c r="Z72" s="7"/>
      <c r="AA72" s="7"/>
      <c r="AB72" s="7"/>
      <c r="AC72" s="7"/>
      <c r="AD72" s="7"/>
      <c r="AE72" s="17">
        <f>C72*'Conversions, Sources &amp; Comments'!$F69/222.6</f>
        <v>0.14748301886792453</v>
      </c>
      <c r="AF72" s="16"/>
      <c r="AG72" s="16"/>
      <c r="AH72" s="16"/>
      <c r="AI72" s="17"/>
      <c r="AJ72" s="16"/>
      <c r="AK72" s="16"/>
      <c r="AL72" s="16"/>
      <c r="AM72" s="17">
        <f>'Conversions, Sources &amp; Comments'!$F69*P72/0.56</f>
        <v>1.6268999999999998</v>
      </c>
      <c r="AN72" s="17"/>
      <c r="AO72" s="17"/>
      <c r="AP72" s="17"/>
      <c r="AQ72" s="17">
        <f>'Conversions, Sources &amp; Comments'!$F69*T72/0.835</f>
        <v>2.0693173652694612</v>
      </c>
      <c r="AR72" s="17"/>
      <c r="AS72" s="17">
        <f>'Conversions, Sources &amp; Comments'!$F69*V72</f>
        <v>0</v>
      </c>
      <c r="AT72" s="17">
        <f>'Conversions, Sources &amp; Comments'!$F69*W72/0.835</f>
        <v>2.0693173652694612</v>
      </c>
      <c r="AU72" s="17"/>
      <c r="AV72" s="17"/>
      <c r="AW72" s="17"/>
      <c r="AX72" s="17"/>
      <c r="AY72" s="17"/>
      <c r="AZ72" s="17"/>
      <c r="BA72" s="16"/>
      <c r="BB72" s="17">
        <f t="shared" si="12"/>
        <v>0.10673449313584905</v>
      </c>
      <c r="BC72" s="17">
        <v>3.7699199999999999</v>
      </c>
      <c r="BD72" s="17">
        <f t="shared" si="8"/>
        <v>0.14748301886792453</v>
      </c>
      <c r="BE72" s="17"/>
      <c r="BF72" s="17">
        <f t="shared" si="4"/>
        <v>0.36669410772226418</v>
      </c>
      <c r="BG72" s="17">
        <f t="shared" si="9"/>
        <v>0.15071525670943398</v>
      </c>
      <c r="BH72" s="17">
        <v>0.6</v>
      </c>
      <c r="BI72" s="17">
        <f t="shared" si="13"/>
        <v>2.11497</v>
      </c>
      <c r="BJ72" s="17">
        <v>2.5281915254237286</v>
      </c>
      <c r="BK72" s="17">
        <f t="shared" si="0"/>
        <v>0.04</v>
      </c>
      <c r="BL72" s="17">
        <v>0.15</v>
      </c>
      <c r="BM72" s="17">
        <f t="shared" si="1"/>
        <v>1.6268999999999998</v>
      </c>
      <c r="BN72" s="17">
        <f t="shared" si="11"/>
        <v>2.0693173652694612</v>
      </c>
      <c r="BO72" s="17">
        <f t="shared" si="10"/>
        <v>1.6268999999999998</v>
      </c>
      <c r="BP72" s="17">
        <f t="shared" si="7"/>
        <v>1.6268999999999998</v>
      </c>
      <c r="BQ72" s="17">
        <v>1.4167172637117993</v>
      </c>
      <c r="BR72" s="16"/>
      <c r="BS72" s="16"/>
      <c r="BT72" s="17">
        <f t="shared" si="6"/>
        <v>0.41894552581498157</v>
      </c>
      <c r="BU72" s="16"/>
      <c r="BV72" s="16">
        <f>BT72/'Conversions, Sources &amp; Comments'!F69</f>
        <v>2.6670838159853676</v>
      </c>
    </row>
    <row r="73" spans="1:74" ht="12.75" customHeight="1">
      <c r="A73" s="13">
        <v>1462</v>
      </c>
      <c r="B73" s="14"/>
      <c r="C73" s="15">
        <v>157</v>
      </c>
      <c r="D73" s="15">
        <v>87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5">
        <v>5.22</v>
      </c>
      <c r="Q73" s="7"/>
      <c r="R73" s="7"/>
      <c r="S73" s="7"/>
      <c r="T73" s="7"/>
      <c r="U73" s="7"/>
      <c r="V73" s="7"/>
      <c r="W73" s="15">
        <v>14.9</v>
      </c>
      <c r="X73" s="7"/>
      <c r="Y73" s="7"/>
      <c r="Z73" s="7"/>
      <c r="AA73" s="7"/>
      <c r="AB73" s="7"/>
      <c r="AC73" s="7"/>
      <c r="AD73" s="7"/>
      <c r="AE73" s="17">
        <f>C73*'Conversions, Sources &amp; Comments'!$F70/222.6</f>
        <v>0.10722761455525608</v>
      </c>
      <c r="AF73" s="16"/>
      <c r="AG73" s="16"/>
      <c r="AH73" s="16"/>
      <c r="AI73" s="17"/>
      <c r="AJ73" s="16"/>
      <c r="AK73" s="16"/>
      <c r="AL73" s="16"/>
      <c r="AM73" s="17">
        <f>'Conversions, Sources &amp; Comments'!$F70*P73/0.56</f>
        <v>1.417146107142857</v>
      </c>
      <c r="AN73" s="17"/>
      <c r="AO73" s="17"/>
      <c r="AP73" s="17"/>
      <c r="AQ73" s="17">
        <f>'Conversions, Sources &amp; Comments'!$F70*T73/0.835</f>
        <v>0</v>
      </c>
      <c r="AR73" s="17"/>
      <c r="AS73" s="17">
        <f>'Conversions, Sources &amp; Comments'!$F70*V73</f>
        <v>0</v>
      </c>
      <c r="AT73" s="17">
        <f>'Conversions, Sources &amp; Comments'!$F70*W73/0.835</f>
        <v>2.7128885029940122</v>
      </c>
      <c r="AU73" s="17"/>
      <c r="AV73" s="17"/>
      <c r="AW73" s="17"/>
      <c r="AX73" s="17"/>
      <c r="AY73" s="17"/>
      <c r="AZ73" s="17"/>
      <c r="BA73" s="16"/>
      <c r="BB73" s="17">
        <f t="shared" si="12"/>
        <v>7.7601375246940704E-2</v>
      </c>
      <c r="BC73" s="17">
        <v>3.7804053333333334</v>
      </c>
      <c r="BD73" s="17">
        <f t="shared" si="8"/>
        <v>0.10722761455525608</v>
      </c>
      <c r="BE73" s="17"/>
      <c r="BF73" s="17">
        <f t="shared" si="4"/>
        <v>0.31690407037260382</v>
      </c>
      <c r="BG73" s="17">
        <f t="shared" si="9"/>
        <v>0.10957761495584907</v>
      </c>
      <c r="BH73" s="17">
        <v>0.6</v>
      </c>
      <c r="BI73" s="17">
        <f t="shared" si="13"/>
        <v>1.8422899392857142</v>
      </c>
      <c r="BJ73" s="17">
        <v>2.6390771186440674</v>
      </c>
      <c r="BK73" s="17">
        <f t="shared" si="0"/>
        <v>0.04</v>
      </c>
      <c r="BL73" s="17">
        <v>0.15</v>
      </c>
      <c r="BM73" s="17">
        <f t="shared" si="1"/>
        <v>1.417146107142857</v>
      </c>
      <c r="BN73" s="17">
        <v>2.12</v>
      </c>
      <c r="BO73" s="17">
        <f t="shared" si="10"/>
        <v>1.417146107142857</v>
      </c>
      <c r="BP73" s="17">
        <f t="shared" si="7"/>
        <v>1.417146107142857</v>
      </c>
      <c r="BQ73" s="17">
        <v>1.4167172637117993</v>
      </c>
      <c r="BR73" s="16"/>
      <c r="BS73" s="16"/>
      <c r="BT73" s="17">
        <f t="shared" si="6"/>
        <v>0.38658836829574594</v>
      </c>
      <c r="BU73" s="16"/>
      <c r="BV73" s="16">
        <f>BT73/'Conversions, Sources &amp; Comments'!F70</f>
        <v>2.5428259256056065</v>
      </c>
    </row>
    <row r="74" spans="1:74" ht="12.75" customHeight="1">
      <c r="A74" s="13">
        <v>1463</v>
      </c>
      <c r="B74" s="14"/>
      <c r="C74" s="15">
        <v>138</v>
      </c>
      <c r="D74" s="15">
        <v>87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5">
        <v>5.8</v>
      </c>
      <c r="Q74" s="7"/>
      <c r="R74" s="7"/>
      <c r="S74" s="7"/>
      <c r="T74" s="15">
        <v>12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17">
        <f>C74*'Conversions, Sources &amp; Comments'!$F71/222.6</f>
        <v>9.4251024258760099E-2</v>
      </c>
      <c r="AF74" s="16"/>
      <c r="AG74" s="16"/>
      <c r="AH74" s="16"/>
      <c r="AI74" s="17"/>
      <c r="AJ74" s="16"/>
      <c r="AK74" s="16"/>
      <c r="AL74" s="16"/>
      <c r="AM74" s="17">
        <f>'Conversions, Sources &amp; Comments'!$F71*P74/0.56</f>
        <v>1.5746067857142856</v>
      </c>
      <c r="AN74" s="17"/>
      <c r="AO74" s="17"/>
      <c r="AP74" s="17"/>
      <c r="AQ74" s="17">
        <f>'Conversions, Sources &amp; Comments'!$F71*T74/0.835</f>
        <v>2.184876646706587</v>
      </c>
      <c r="AR74" s="17"/>
      <c r="AS74" s="17">
        <f>'Conversions, Sources &amp; Comments'!$F71*V74</f>
        <v>0</v>
      </c>
      <c r="AT74" s="17">
        <f>'Conversions, Sources &amp; Comments'!$F71*W74/0.835</f>
        <v>0</v>
      </c>
      <c r="AU74" s="17"/>
      <c r="AV74" s="17"/>
      <c r="AW74" s="17"/>
      <c r="AX74" s="17"/>
      <c r="AY74" s="17"/>
      <c r="AZ74" s="17"/>
      <c r="BA74" s="16"/>
      <c r="BB74" s="17">
        <f t="shared" si="12"/>
        <v>6.8210126013234493E-2</v>
      </c>
      <c r="BC74" s="17">
        <v>3.7908906666666664</v>
      </c>
      <c r="BD74" s="17">
        <f t="shared" si="8"/>
        <v>9.4251024258760099E-2</v>
      </c>
      <c r="BE74" s="17"/>
      <c r="BF74" s="17">
        <f t="shared" si="4"/>
        <v>0.30105837068633962</v>
      </c>
      <c r="BG74" s="17">
        <f t="shared" si="9"/>
        <v>9.6316629706415094E-2</v>
      </c>
      <c r="BH74" s="17">
        <v>0.6</v>
      </c>
      <c r="BI74" s="17">
        <f t="shared" si="13"/>
        <v>2.0469888214285712</v>
      </c>
      <c r="BJ74" s="17">
        <v>2.8608483050847462</v>
      </c>
      <c r="BK74" s="17">
        <f t="shared" si="0"/>
        <v>0.04</v>
      </c>
      <c r="BL74" s="17">
        <v>0.15</v>
      </c>
      <c r="BM74" s="17">
        <f t="shared" si="1"/>
        <v>1.5746067857142856</v>
      </c>
      <c r="BN74" s="17">
        <f>AQ74</f>
        <v>2.184876646706587</v>
      </c>
      <c r="BO74" s="17">
        <f t="shared" si="10"/>
        <v>1.5746067857142856</v>
      </c>
      <c r="BP74" s="17">
        <f t="shared" si="7"/>
        <v>1.5746067857142856</v>
      </c>
      <c r="BQ74" s="17">
        <v>1.4699903837571546</v>
      </c>
      <c r="BR74" s="16"/>
      <c r="BS74" s="16"/>
      <c r="BT74" s="17">
        <f t="shared" si="6"/>
        <v>0.38770453932106019</v>
      </c>
      <c r="BU74" s="16"/>
      <c r="BV74" s="16">
        <f>BT74/'Conversions, Sources &amp; Comments'!F71</f>
        <v>2.5501676587081596</v>
      </c>
    </row>
    <row r="75" spans="1:74" ht="12.75" customHeight="1">
      <c r="A75" s="13">
        <v>1464</v>
      </c>
      <c r="B75" s="14"/>
      <c r="C75" s="15">
        <v>124</v>
      </c>
      <c r="D75" s="15">
        <v>108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5">
        <v>5.8</v>
      </c>
      <c r="Q75" s="7"/>
      <c r="R75" s="7"/>
      <c r="S75" s="7"/>
      <c r="T75" s="7"/>
      <c r="U75" s="7"/>
      <c r="V75" s="15">
        <v>240</v>
      </c>
      <c r="W75" s="15">
        <v>17.5</v>
      </c>
      <c r="X75" s="7"/>
      <c r="Y75" s="7"/>
      <c r="Z75" s="7"/>
      <c r="AA75" s="7"/>
      <c r="AB75" s="7"/>
      <c r="AC75" s="7"/>
      <c r="AD75" s="7"/>
      <c r="AE75" s="17">
        <f>C75*'Conversions, Sources &amp; Comments'!$F72/222.6</f>
        <v>7.9064204851752015E-2</v>
      </c>
      <c r="AF75" s="16"/>
      <c r="AG75" s="16"/>
      <c r="AH75" s="16"/>
      <c r="AI75" s="17"/>
      <c r="AJ75" s="16"/>
      <c r="AK75" s="16"/>
      <c r="AL75" s="16"/>
      <c r="AM75" s="17">
        <f>'Conversions, Sources &amp; Comments'!$F72*P75/0.56</f>
        <v>1.4700203571428567</v>
      </c>
      <c r="AN75" s="17"/>
      <c r="AO75" s="17"/>
      <c r="AP75" s="17"/>
      <c r="AQ75" s="17">
        <f>'Conversions, Sources &amp; Comments'!$F72*T75/0.835</f>
        <v>0</v>
      </c>
      <c r="AR75" s="17"/>
      <c r="AS75" s="17">
        <f>'Conversions, Sources &amp; Comments'!$F72*V75</f>
        <v>34.063919999999996</v>
      </c>
      <c r="AT75" s="17">
        <f>'Conversions, Sources &amp; Comments'!$F72*W75/0.835</f>
        <v>2.9746437125748497</v>
      </c>
      <c r="AU75" s="17"/>
      <c r="AV75" s="17"/>
      <c r="AW75" s="17"/>
      <c r="AX75" s="17"/>
      <c r="AY75" s="17"/>
      <c r="AZ75" s="17"/>
      <c r="BA75" s="16"/>
      <c r="BB75" s="17">
        <f t="shared" si="12"/>
        <v>5.7219318500646897E-2</v>
      </c>
      <c r="BC75" s="17">
        <v>3.8013759999999999</v>
      </c>
      <c r="BD75" s="17">
        <f t="shared" si="8"/>
        <v>7.9064204851752015E-2</v>
      </c>
      <c r="BE75" s="17"/>
      <c r="BF75" s="17">
        <f t="shared" si="4"/>
        <v>0.28246237682686792</v>
      </c>
      <c r="BG75" s="17">
        <f t="shared" si="9"/>
        <v>8.0796975965283013E-2</v>
      </c>
      <c r="BH75" s="17">
        <v>0.6</v>
      </c>
      <c r="BI75" s="17">
        <f t="shared" si="13"/>
        <v>1.9110264642857138</v>
      </c>
      <c r="BJ75" s="17">
        <v>2.6723427966101698</v>
      </c>
      <c r="BK75" s="17">
        <f t="shared" ref="BK75:BK138" si="14">BH75/15</f>
        <v>0.04</v>
      </c>
      <c r="BL75" s="17">
        <v>0.15</v>
      </c>
      <c r="BM75" s="17">
        <f t="shared" ref="BM75:BM138" si="15">BP75</f>
        <v>1.4700203571428567</v>
      </c>
      <c r="BN75" s="17">
        <v>2.13</v>
      </c>
      <c r="BO75" s="17">
        <f t="shared" si="10"/>
        <v>1.4700203571428567</v>
      </c>
      <c r="BP75" s="17">
        <f t="shared" ref="BP75:BP106" si="16">BO75</f>
        <v>1.4700203571428567</v>
      </c>
      <c r="BQ75" s="17">
        <v>1.4663768814048528</v>
      </c>
      <c r="BR75" s="16"/>
      <c r="BS75" s="16"/>
      <c r="BT75" s="17">
        <f t="shared" si="6"/>
        <v>0.37086440300266499</v>
      </c>
      <c r="BU75" s="16"/>
      <c r="BV75" s="16">
        <f>BT75/'Conversions, Sources &amp; Comments'!F72</f>
        <v>2.612954020577773</v>
      </c>
    </row>
    <row r="76" spans="1:74" ht="12.75" customHeight="1">
      <c r="A76" s="13">
        <v>1465</v>
      </c>
      <c r="B76" s="14"/>
      <c r="C76" s="15">
        <v>177</v>
      </c>
      <c r="D76" s="15">
        <v>111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5">
        <v>5.8</v>
      </c>
      <c r="Q76" s="7"/>
      <c r="R76" s="7"/>
      <c r="S76" s="7"/>
      <c r="T76" s="15">
        <v>12</v>
      </c>
      <c r="U76" s="7"/>
      <c r="V76" s="15">
        <v>236</v>
      </c>
      <c r="W76" s="7"/>
      <c r="X76" s="7"/>
      <c r="Y76" s="7"/>
      <c r="Z76" s="7"/>
      <c r="AA76" s="7"/>
      <c r="AB76" s="7"/>
      <c r="AC76" s="7"/>
      <c r="AD76" s="7"/>
      <c r="AE76" s="17">
        <f>C76*'Conversions, Sources &amp; Comments'!$F73/222.6</f>
        <v>0.11553424528301885</v>
      </c>
      <c r="AF76" s="16"/>
      <c r="AG76" s="16"/>
      <c r="AH76" s="16"/>
      <c r="AI76" s="17"/>
      <c r="AJ76" s="16"/>
      <c r="AK76" s="16"/>
      <c r="AL76" s="16"/>
      <c r="AM76" s="17">
        <f>'Conversions, Sources &amp; Comments'!$F73*P76/0.56</f>
        <v>1.5048824999999997</v>
      </c>
      <c r="AN76" s="17"/>
      <c r="AO76" s="17"/>
      <c r="AP76" s="17"/>
      <c r="AQ76" s="17">
        <f>'Conversions, Sources &amp; Comments'!$F73*T76/0.835</f>
        <v>2.0881293413173654</v>
      </c>
      <c r="AR76" s="17"/>
      <c r="AS76" s="17">
        <f>'Conversions, Sources &amp; Comments'!$F73*V76</f>
        <v>34.290563999999996</v>
      </c>
      <c r="AT76" s="17">
        <f>'Conversions, Sources &amp; Comments'!$F73*W76/0.835</f>
        <v>0</v>
      </c>
      <c r="AU76" s="17"/>
      <c r="AV76" s="17"/>
      <c r="AW76" s="17"/>
      <c r="AX76" s="17"/>
      <c r="AY76" s="17"/>
      <c r="AZ76" s="17"/>
      <c r="BA76" s="16"/>
      <c r="BB76" s="17">
        <f t="shared" si="12"/>
        <v>8.3612942051037725E-2</v>
      </c>
      <c r="BC76" s="17">
        <v>3.8118613333333333</v>
      </c>
      <c r="BD76" s="17">
        <f t="shared" si="8"/>
        <v>0.11553424528301885</v>
      </c>
      <c r="BE76" s="17"/>
      <c r="BF76" s="17">
        <f t="shared" si="4"/>
        <v>0.32814549319343395</v>
      </c>
      <c r="BG76" s="17">
        <f t="shared" si="9"/>
        <v>0.1180662938026415</v>
      </c>
      <c r="BH76" s="17">
        <v>0.6</v>
      </c>
      <c r="BI76" s="17">
        <f t="shared" si="13"/>
        <v>1.9563472499999996</v>
      </c>
      <c r="BJ76" s="17">
        <v>2.506014406779661</v>
      </c>
      <c r="BK76" s="17">
        <f t="shared" si="14"/>
        <v>0.04</v>
      </c>
      <c r="BL76" s="17">
        <v>0.15</v>
      </c>
      <c r="BM76" s="17">
        <f t="shared" si="15"/>
        <v>1.5048824999999997</v>
      </c>
      <c r="BN76" s="17">
        <f t="shared" ref="BN76:BN107" si="17">AQ76</f>
        <v>2.0881293413173654</v>
      </c>
      <c r="BO76" s="17">
        <f t="shared" si="10"/>
        <v>1.5048824999999997</v>
      </c>
      <c r="BP76" s="17">
        <f t="shared" si="16"/>
        <v>1.5048824999999997</v>
      </c>
      <c r="BQ76" s="17">
        <v>1.7729896868559691</v>
      </c>
      <c r="BR76" s="16"/>
      <c r="BS76" s="16"/>
      <c r="BT76" s="17">
        <f t="shared" si="6"/>
        <v>0.39790408187604159</v>
      </c>
      <c r="BU76" s="16"/>
      <c r="BV76" s="16">
        <f>BT76/'Conversions, Sources &amp; Comments'!F73</f>
        <v>2.738519066724765</v>
      </c>
    </row>
    <row r="77" spans="1:74" ht="12.75" customHeight="1">
      <c r="A77" s="13">
        <v>1466</v>
      </c>
      <c r="B77" s="14"/>
      <c r="C77" s="15">
        <v>221</v>
      </c>
      <c r="D77" s="15">
        <v>126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15">
        <v>5.8</v>
      </c>
      <c r="Q77" s="7"/>
      <c r="R77" s="7"/>
      <c r="S77" s="7"/>
      <c r="T77" s="15">
        <v>12</v>
      </c>
      <c r="U77" s="7"/>
      <c r="V77" s="7"/>
      <c r="W77" s="15">
        <v>18</v>
      </c>
      <c r="X77" s="7"/>
      <c r="Y77" s="7"/>
      <c r="Z77" s="7"/>
      <c r="AA77" s="7"/>
      <c r="AB77" s="7"/>
      <c r="AC77" s="7"/>
      <c r="AD77" s="7"/>
      <c r="AE77" s="17">
        <f>C77*'Conversions, Sources &amp; Comments'!$F74/222.6</f>
        <v>0.14425462264150943</v>
      </c>
      <c r="AF77" s="16"/>
      <c r="AG77" s="16"/>
      <c r="AH77" s="16"/>
      <c r="AI77" s="17"/>
      <c r="AJ77" s="16"/>
      <c r="AK77" s="16"/>
      <c r="AL77" s="16"/>
      <c r="AM77" s="17">
        <f>'Conversions, Sources &amp; Comments'!$F74*P77/0.56</f>
        <v>1.5048824999999997</v>
      </c>
      <c r="AN77" s="17"/>
      <c r="AO77" s="17"/>
      <c r="AP77" s="17"/>
      <c r="AQ77" s="17">
        <f>'Conversions, Sources &amp; Comments'!$F74*T77/0.835</f>
        <v>2.0881293413173654</v>
      </c>
      <c r="AR77" s="17"/>
      <c r="AS77" s="17">
        <f>'Conversions, Sources &amp; Comments'!$F74*V77</f>
        <v>0</v>
      </c>
      <c r="AT77" s="17">
        <f>'Conversions, Sources &amp; Comments'!$F74*W77/0.835</f>
        <v>3.1321940119760479</v>
      </c>
      <c r="AU77" s="17"/>
      <c r="AV77" s="17"/>
      <c r="AW77" s="17"/>
      <c r="AX77" s="17"/>
      <c r="AY77" s="17"/>
      <c r="AZ77" s="17"/>
      <c r="BA77" s="16"/>
      <c r="BB77" s="17">
        <f t="shared" si="12"/>
        <v>0.10439808018801887</v>
      </c>
      <c r="BC77" s="17">
        <v>3.8223466666666668</v>
      </c>
      <c r="BD77" s="17">
        <f t="shared" si="8"/>
        <v>0.14425462264150943</v>
      </c>
      <c r="BE77" s="17"/>
      <c r="BF77" s="17">
        <f t="shared" si="4"/>
        <v>0.36418533181471696</v>
      </c>
      <c r="BG77" s="17">
        <f t="shared" si="9"/>
        <v>0.14741610695132076</v>
      </c>
      <c r="BH77" s="17">
        <v>0.6</v>
      </c>
      <c r="BI77" s="17">
        <f t="shared" si="13"/>
        <v>1.9563472499999996</v>
      </c>
      <c r="BJ77" s="17">
        <v>2.8719368644067793</v>
      </c>
      <c r="BK77" s="17">
        <f t="shared" si="14"/>
        <v>0.04</v>
      </c>
      <c r="BL77" s="17">
        <v>0.15</v>
      </c>
      <c r="BM77" s="17">
        <f t="shared" si="15"/>
        <v>1.5048824999999997</v>
      </c>
      <c r="BN77" s="17">
        <f t="shared" si="17"/>
        <v>2.0881293413173654</v>
      </c>
      <c r="BO77" s="17">
        <f t="shared" si="10"/>
        <v>1.5048824999999997</v>
      </c>
      <c r="BP77" s="17">
        <f t="shared" si="16"/>
        <v>1.5048824999999997</v>
      </c>
      <c r="BQ77" s="17">
        <v>1.0806958371651683</v>
      </c>
      <c r="BR77" s="16"/>
      <c r="BS77" s="16"/>
      <c r="BT77" s="17">
        <f t="shared" si="6"/>
        <v>0.41363507463165106</v>
      </c>
      <c r="BU77" s="16"/>
      <c r="BV77" s="16">
        <f>BT77/'Conversions, Sources &amp; Comments'!F74</f>
        <v>2.8467854192503119</v>
      </c>
    </row>
    <row r="78" spans="1:74" ht="12.75" customHeight="1">
      <c r="A78" s="13">
        <v>1467</v>
      </c>
      <c r="B78" s="14"/>
      <c r="C78" s="15">
        <v>240</v>
      </c>
      <c r="D78" s="15">
        <v>90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15">
        <v>5.8</v>
      </c>
      <c r="Q78" s="7"/>
      <c r="R78" s="7"/>
      <c r="S78" s="7"/>
      <c r="T78" s="15">
        <v>12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17">
        <f>C78*'Conversions, Sources &amp; Comments'!$F75/222.6</f>
        <v>0.15786630727762804</v>
      </c>
      <c r="AF78" s="16"/>
      <c r="AG78" s="16"/>
      <c r="AH78" s="16"/>
      <c r="AI78" s="17"/>
      <c r="AJ78" s="16"/>
      <c r="AK78" s="16"/>
      <c r="AL78" s="16"/>
      <c r="AM78" s="17">
        <f>'Conversions, Sources &amp; Comments'!$F75*P78/0.56</f>
        <v>1.5165032142857144</v>
      </c>
      <c r="AN78" s="17"/>
      <c r="AO78" s="17"/>
      <c r="AP78" s="17"/>
      <c r="AQ78" s="17">
        <f>'Conversions, Sources &amp; Comments'!$F75*T78/0.835</f>
        <v>2.1042538922155694</v>
      </c>
      <c r="AR78" s="17"/>
      <c r="AS78" s="17">
        <f>'Conversions, Sources &amp; Comments'!$F75*V78</f>
        <v>0</v>
      </c>
      <c r="AT78" s="17">
        <f>'Conversions, Sources &amp; Comments'!$F75*W78/0.835</f>
        <v>0</v>
      </c>
      <c r="AU78" s="17"/>
      <c r="AV78" s="17"/>
      <c r="AW78" s="17"/>
      <c r="AX78" s="17"/>
      <c r="AY78" s="17"/>
      <c r="AZ78" s="17"/>
      <c r="BA78" s="16"/>
      <c r="BB78" s="17">
        <f t="shared" si="12"/>
        <v>0.11424895164097036</v>
      </c>
      <c r="BC78" s="17">
        <v>3.8328319999999998</v>
      </c>
      <c r="BD78" s="17">
        <f t="shared" si="8"/>
        <v>0.15786630727762804</v>
      </c>
      <c r="BE78" s="17"/>
      <c r="BF78" s="17">
        <f t="shared" si="4"/>
        <v>0.38142469886430186</v>
      </c>
      <c r="BG78" s="17">
        <f t="shared" si="9"/>
        <v>0.16132610526792454</v>
      </c>
      <c r="BH78" s="17">
        <v>0.6</v>
      </c>
      <c r="BI78" s="17">
        <f t="shared" si="13"/>
        <v>1.9714541785714288</v>
      </c>
      <c r="BJ78" s="17">
        <v>2.8028</v>
      </c>
      <c r="BK78" s="17">
        <f t="shared" si="14"/>
        <v>0.04</v>
      </c>
      <c r="BL78" s="17">
        <v>0.15</v>
      </c>
      <c r="BM78" s="17">
        <f t="shared" si="15"/>
        <v>1.5165032142857144</v>
      </c>
      <c r="BN78" s="17">
        <f t="shared" si="17"/>
        <v>2.1042538922155694</v>
      </c>
      <c r="BO78" s="17">
        <f t="shared" si="10"/>
        <v>1.5165032142857144</v>
      </c>
      <c r="BP78" s="17">
        <f t="shared" si="16"/>
        <v>1.5165032142857144</v>
      </c>
      <c r="BQ78" s="17">
        <v>1.0119409026512851</v>
      </c>
      <c r="BR78" s="16"/>
      <c r="BS78" s="16"/>
      <c r="BT78" s="17">
        <f t="shared" si="6"/>
        <v>0.42184772678624771</v>
      </c>
      <c r="BU78" s="16"/>
      <c r="BV78" s="16">
        <f>BT78/'Conversions, Sources &amp; Comments'!F75</f>
        <v>2.8810602767789297</v>
      </c>
    </row>
    <row r="79" spans="1:74" ht="12.75" customHeight="1">
      <c r="A79" s="13">
        <v>1468</v>
      </c>
      <c r="B79" s="14"/>
      <c r="C79" s="15">
        <v>248</v>
      </c>
      <c r="D79" s="15">
        <v>101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15">
        <v>5.8</v>
      </c>
      <c r="Q79" s="7"/>
      <c r="R79" s="7"/>
      <c r="S79" s="7"/>
      <c r="T79" s="15">
        <v>13</v>
      </c>
      <c r="U79" s="7"/>
      <c r="V79" s="15">
        <v>210</v>
      </c>
      <c r="W79" s="7"/>
      <c r="X79" s="7"/>
      <c r="Y79" s="7"/>
      <c r="Z79" s="7"/>
      <c r="AA79" s="7"/>
      <c r="AB79" s="7"/>
      <c r="AC79" s="7"/>
      <c r="AD79" s="7"/>
      <c r="AE79" s="17">
        <f>C79*'Conversions, Sources &amp; Comments'!$F76/222.6</f>
        <v>0.16000345013477094</v>
      </c>
      <c r="AF79" s="16"/>
      <c r="AG79" s="16"/>
      <c r="AH79" s="16"/>
      <c r="AI79" s="17"/>
      <c r="AJ79" s="16"/>
      <c r="AK79" s="16"/>
      <c r="AL79" s="16"/>
      <c r="AM79" s="17">
        <f>'Conversions, Sources &amp; Comments'!$F76*P79/0.56</f>
        <v>1.4874514285714286</v>
      </c>
      <c r="AN79" s="17"/>
      <c r="AO79" s="17"/>
      <c r="AP79" s="17"/>
      <c r="AQ79" s="17">
        <f>'Conversions, Sources &amp; Comments'!$F76*T79/0.835</f>
        <v>2.2359377245508987</v>
      </c>
      <c r="AR79" s="17"/>
      <c r="AS79" s="17">
        <f>'Conversions, Sources &amp; Comments'!$F76*V79</f>
        <v>30.159360000000003</v>
      </c>
      <c r="AT79" s="17">
        <f>'Conversions, Sources &amp; Comments'!$F76*W79/0.835</f>
        <v>0</v>
      </c>
      <c r="AU79" s="17"/>
      <c r="AV79" s="17"/>
      <c r="AW79" s="17"/>
      <c r="AX79" s="17"/>
      <c r="AY79" s="17"/>
      <c r="AZ79" s="17"/>
      <c r="BA79" s="16"/>
      <c r="BB79" s="17">
        <f t="shared" si="12"/>
        <v>0.11579561688668467</v>
      </c>
      <c r="BC79" s="17">
        <v>3.8433173333333333</v>
      </c>
      <c r="BD79" s="17">
        <f t="shared" si="8"/>
        <v>0.16000345013477094</v>
      </c>
      <c r="BE79" s="17"/>
      <c r="BF79" s="17">
        <f t="shared" si="4"/>
        <v>0.38438574280030197</v>
      </c>
      <c r="BG79" s="17">
        <f t="shared" si="9"/>
        <v>0.16351008574792458</v>
      </c>
      <c r="BH79" s="17">
        <v>0.6</v>
      </c>
      <c r="BI79" s="17">
        <f t="shared" si="13"/>
        <v>1.9336868571428574</v>
      </c>
      <c r="BJ79" s="17">
        <v>2.761051271186441</v>
      </c>
      <c r="BK79" s="17">
        <f t="shared" si="14"/>
        <v>0.04</v>
      </c>
      <c r="BL79" s="17">
        <v>0.15</v>
      </c>
      <c r="BM79" s="17">
        <f t="shared" si="15"/>
        <v>1.4874514285714286</v>
      </c>
      <c r="BN79" s="17">
        <f t="shared" si="17"/>
        <v>2.2359377245508987</v>
      </c>
      <c r="BO79" s="17">
        <f t="shared" si="10"/>
        <v>1.4874514285714286</v>
      </c>
      <c r="BP79" s="17">
        <f t="shared" si="16"/>
        <v>1.4874514285714286</v>
      </c>
      <c r="BQ79" s="17">
        <v>1.0047094111144923</v>
      </c>
      <c r="BR79" s="16"/>
      <c r="BS79" s="16"/>
      <c r="BT79" s="17">
        <f t="shared" si="6"/>
        <v>0.42337738039922396</v>
      </c>
      <c r="BU79" s="16"/>
      <c r="BV79" s="16">
        <f>BT79/'Conversions, Sources &amp; Comments'!F76</f>
        <v>2.9479819825035087</v>
      </c>
    </row>
    <row r="80" spans="1:74" ht="12.75" customHeight="1">
      <c r="A80" s="13">
        <v>1469</v>
      </c>
      <c r="B80" s="14"/>
      <c r="C80" s="15">
        <v>325</v>
      </c>
      <c r="D80" s="15">
        <v>135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15">
        <v>5.8</v>
      </c>
      <c r="Q80" s="7"/>
      <c r="R80" s="7"/>
      <c r="S80" s="7"/>
      <c r="T80" s="15">
        <v>13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17">
        <f>C80*'Conversions, Sources &amp; Comments'!$F77/222.6</f>
        <v>0.2113200808625337</v>
      </c>
      <c r="AF80" s="16"/>
      <c r="AG80" s="16"/>
      <c r="AH80" s="16"/>
      <c r="AI80" s="17"/>
      <c r="AJ80" s="16"/>
      <c r="AK80" s="16"/>
      <c r="AL80" s="16"/>
      <c r="AM80" s="17">
        <f>'Conversions, Sources &amp; Comments'!$F77*P80/0.56</f>
        <v>1.4990721428571427</v>
      </c>
      <c r="AN80" s="17"/>
      <c r="AO80" s="17"/>
      <c r="AP80" s="17"/>
      <c r="AQ80" s="17">
        <f>'Conversions, Sources &amp; Comments'!$F77*T80/0.835</f>
        <v>2.2534059880239523</v>
      </c>
      <c r="AR80" s="17"/>
      <c r="AS80" s="17">
        <f>'Conversions, Sources &amp; Comments'!$F77*V80</f>
        <v>0</v>
      </c>
      <c r="AT80" s="17">
        <f>'Conversions, Sources &amp; Comments'!$F77*W80/0.835</f>
        <v>0</v>
      </c>
      <c r="AU80" s="17"/>
      <c r="AV80" s="17"/>
      <c r="AW80" s="17"/>
      <c r="AX80" s="17"/>
      <c r="AY80" s="17"/>
      <c r="AZ80" s="17"/>
      <c r="BA80" s="16"/>
      <c r="BB80" s="17">
        <f t="shared" si="12"/>
        <v>0.15293382176078169</v>
      </c>
      <c r="BC80" s="17">
        <v>3.8538026666666667</v>
      </c>
      <c r="BD80" s="17">
        <f t="shared" si="8"/>
        <v>0.2113200808625337</v>
      </c>
      <c r="BE80" s="17"/>
      <c r="BF80" s="17">
        <f t="shared" si="4"/>
        <v>0.44854318410913208</v>
      </c>
      <c r="BG80" s="17">
        <f t="shared" si="9"/>
        <v>0.21595137175471701</v>
      </c>
      <c r="BH80" s="17">
        <v>0.6</v>
      </c>
      <c r="BI80" s="17">
        <f t="shared" si="13"/>
        <v>1.9487937857142856</v>
      </c>
      <c r="BJ80" s="17">
        <v>2.2869093220338983</v>
      </c>
      <c r="BK80" s="17">
        <f t="shared" si="14"/>
        <v>0.04</v>
      </c>
      <c r="BL80" s="17">
        <v>0.15</v>
      </c>
      <c r="BM80" s="17">
        <f t="shared" si="15"/>
        <v>1.4990721428571427</v>
      </c>
      <c r="BN80" s="17">
        <f t="shared" si="17"/>
        <v>2.2534059880239523</v>
      </c>
      <c r="BO80" s="17">
        <f t="shared" si="10"/>
        <v>1.4990721428571427</v>
      </c>
      <c r="BP80" s="17">
        <f t="shared" si="16"/>
        <v>1.4990721428571427</v>
      </c>
      <c r="BQ80" s="17">
        <v>0.89917270826633133</v>
      </c>
      <c r="BR80" s="16"/>
      <c r="BS80" s="16"/>
      <c r="BT80" s="17">
        <f t="shared" si="6"/>
        <v>0.45149730089570062</v>
      </c>
      <c r="BU80" s="16"/>
      <c r="BV80" s="16">
        <f>BT80/'Conversions, Sources &amp; Comments'!F77</f>
        <v>3.1194109418100333</v>
      </c>
    </row>
    <row r="81" spans="1:74" ht="12.75" customHeight="1">
      <c r="A81" s="13">
        <v>1470</v>
      </c>
      <c r="B81" s="14"/>
      <c r="C81" s="15">
        <v>234</v>
      </c>
      <c r="D81" s="15">
        <v>121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5">
        <v>5.8</v>
      </c>
      <c r="Q81" s="7"/>
      <c r="R81" s="7"/>
      <c r="S81" s="7"/>
      <c r="T81" s="15">
        <v>13</v>
      </c>
      <c r="U81" s="7"/>
      <c r="V81" s="15">
        <v>267</v>
      </c>
      <c r="W81" s="15">
        <v>13</v>
      </c>
      <c r="X81" s="7"/>
      <c r="Y81" s="7"/>
      <c r="Z81" s="7"/>
      <c r="AA81" s="7"/>
      <c r="AB81" s="7"/>
      <c r="AC81" s="7"/>
      <c r="AD81" s="7"/>
      <c r="AE81" s="17">
        <f>C81*'Conversions, Sources &amp; Comments'!$F78/222.6</f>
        <v>0.15097099730458224</v>
      </c>
      <c r="AF81" s="16"/>
      <c r="AG81" s="16"/>
      <c r="AH81" s="16"/>
      <c r="AI81" s="17"/>
      <c r="AJ81" s="16"/>
      <c r="AK81" s="16"/>
      <c r="AL81" s="16"/>
      <c r="AM81" s="17">
        <f>'Conversions, Sources &amp; Comments'!$F78*P81/0.56</f>
        <v>1.4874514285714286</v>
      </c>
      <c r="AN81" s="17"/>
      <c r="AO81" s="17"/>
      <c r="AP81" s="17"/>
      <c r="AQ81" s="17">
        <f>'Conversions, Sources &amp; Comments'!$F78*T81/0.835</f>
        <v>2.2359377245508987</v>
      </c>
      <c r="AR81" s="17"/>
      <c r="AS81" s="17">
        <f>'Conversions, Sources &amp; Comments'!$F78*V81</f>
        <v>38.345472000000008</v>
      </c>
      <c r="AT81" s="17">
        <f>'Conversions, Sources &amp; Comments'!$F78*W81/0.835</f>
        <v>2.2359377245508987</v>
      </c>
      <c r="AU81" s="17"/>
      <c r="AV81" s="17"/>
      <c r="AW81" s="17"/>
      <c r="AX81" s="17"/>
      <c r="AY81" s="17"/>
      <c r="AZ81" s="17"/>
      <c r="BA81" s="16"/>
      <c r="BB81" s="17">
        <f t="shared" si="12"/>
        <v>0.1092587675463073</v>
      </c>
      <c r="BC81" s="17">
        <v>3.8642879999999997</v>
      </c>
      <c r="BD81" s="17">
        <f t="shared" si="8"/>
        <v>0.15097099730458224</v>
      </c>
      <c r="BE81" s="17"/>
      <c r="BF81" s="17">
        <f t="shared" si="4"/>
        <v>0.37374961717796229</v>
      </c>
      <c r="BG81" s="17">
        <f t="shared" si="9"/>
        <v>0.15427967768150946</v>
      </c>
      <c r="BH81" s="17">
        <v>0.6</v>
      </c>
      <c r="BI81" s="17">
        <f t="shared" si="13"/>
        <v>1.9336868571428574</v>
      </c>
      <c r="BJ81" s="17">
        <v>2.4023999999999996</v>
      </c>
      <c r="BK81" s="17">
        <f t="shared" si="14"/>
        <v>0.04</v>
      </c>
      <c r="BL81" s="17">
        <v>0.15</v>
      </c>
      <c r="BM81" s="17">
        <f t="shared" si="15"/>
        <v>1.4874514285714286</v>
      </c>
      <c r="BN81" s="17">
        <f t="shared" si="17"/>
        <v>2.2359377245508987</v>
      </c>
      <c r="BO81" s="17">
        <f t="shared" si="10"/>
        <v>1.4874514285714286</v>
      </c>
      <c r="BP81" s="17">
        <f t="shared" si="16"/>
        <v>1.4874514285714286</v>
      </c>
      <c r="BQ81" s="17">
        <v>0.94983032563344871</v>
      </c>
      <c r="BR81" s="16"/>
      <c r="BS81" s="16"/>
      <c r="BT81" s="17">
        <f t="shared" si="6"/>
        <v>0.41239846405098252</v>
      </c>
      <c r="BU81" s="16"/>
      <c r="BV81" s="16">
        <f>BT81/'Conversions, Sources &amp; Comments'!F78</f>
        <v>2.8715356509788772</v>
      </c>
    </row>
    <row r="82" spans="1:74" ht="12.75" customHeight="1">
      <c r="A82" s="13">
        <v>1471</v>
      </c>
      <c r="B82" s="14"/>
      <c r="C82" s="15">
        <v>192</v>
      </c>
      <c r="D82" s="15">
        <v>132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5">
        <v>5.74</v>
      </c>
      <c r="Q82" s="7"/>
      <c r="R82" s="7"/>
      <c r="S82" s="7"/>
      <c r="T82" s="15">
        <v>13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17">
        <f>C82*'Conversions, Sources &amp; Comments'!$F79/222.6</f>
        <v>0.1238736388140162</v>
      </c>
      <c r="AF82" s="16"/>
      <c r="AG82" s="16"/>
      <c r="AH82" s="16"/>
      <c r="AI82" s="17"/>
      <c r="AJ82" s="16"/>
      <c r="AK82" s="16"/>
      <c r="AL82" s="16"/>
      <c r="AM82" s="17">
        <f>'Conversions, Sources &amp; Comments'!$F79*P82/0.56</f>
        <v>1.4720640000000003</v>
      </c>
      <c r="AN82" s="17"/>
      <c r="AO82" s="17"/>
      <c r="AP82" s="17"/>
      <c r="AQ82" s="17">
        <f>'Conversions, Sources &amp; Comments'!$F79*T82/0.835</f>
        <v>2.2359377245508987</v>
      </c>
      <c r="AR82" s="17"/>
      <c r="AS82" s="17">
        <f>'Conversions, Sources &amp; Comments'!$F79*V82</f>
        <v>0</v>
      </c>
      <c r="AT82" s="17">
        <f>'Conversions, Sources &amp; Comments'!$F79*W82/0.835</f>
        <v>0</v>
      </c>
      <c r="AU82" s="17"/>
      <c r="AV82" s="17"/>
      <c r="AW82" s="17"/>
      <c r="AX82" s="17"/>
      <c r="AY82" s="17"/>
      <c r="AZ82" s="17"/>
      <c r="BA82" s="16"/>
      <c r="BB82" s="17">
        <f t="shared" si="12"/>
        <v>8.9648219525175224E-2</v>
      </c>
      <c r="BC82" s="17">
        <v>3.8747733333333332</v>
      </c>
      <c r="BD82" s="17">
        <f t="shared" si="8"/>
        <v>0.1238736388140162</v>
      </c>
      <c r="BE82" s="17"/>
      <c r="BF82" s="17">
        <f t="shared" si="4"/>
        <v>0.34033276783094346</v>
      </c>
      <c r="BG82" s="17">
        <f t="shared" si="9"/>
        <v>0.12658845348226419</v>
      </c>
      <c r="BH82" s="17">
        <v>0.6</v>
      </c>
      <c r="BI82" s="17">
        <f t="shared" si="13"/>
        <v>1.9136832000000004</v>
      </c>
      <c r="BJ82" s="17">
        <v>2.5702432203389831</v>
      </c>
      <c r="BK82" s="17">
        <f t="shared" si="14"/>
        <v>0.04</v>
      </c>
      <c r="BL82" s="17">
        <v>0.15</v>
      </c>
      <c r="BM82" s="17">
        <f t="shared" si="15"/>
        <v>1.4720640000000003</v>
      </c>
      <c r="BN82" s="17">
        <f t="shared" si="17"/>
        <v>2.2359377245508987</v>
      </c>
      <c r="BO82" s="17">
        <f t="shared" si="10"/>
        <v>1.4720640000000003</v>
      </c>
      <c r="BP82" s="17">
        <f t="shared" si="16"/>
        <v>1.4720640000000003</v>
      </c>
      <c r="BQ82" s="17">
        <v>1.0119409026512851</v>
      </c>
      <c r="BR82" s="16"/>
      <c r="BS82" s="16"/>
      <c r="BT82" s="17">
        <f t="shared" si="6"/>
        <v>0.39658131743503428</v>
      </c>
      <c r="BU82" s="16"/>
      <c r="BV82" s="16">
        <f>BT82/'Conversions, Sources &amp; Comments'!F79</f>
        <v>2.761400661730129</v>
      </c>
    </row>
    <row r="83" spans="1:74" ht="12.75" customHeight="1">
      <c r="A83" s="13">
        <v>1472</v>
      </c>
      <c r="B83" s="14"/>
      <c r="C83" s="15">
        <v>163</v>
      </c>
      <c r="D83" s="15">
        <v>111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5">
        <v>5.8</v>
      </c>
      <c r="Q83" s="7"/>
      <c r="R83" s="7"/>
      <c r="S83" s="7"/>
      <c r="T83" s="15">
        <v>13</v>
      </c>
      <c r="U83" s="7"/>
      <c r="V83" s="7"/>
      <c r="W83" s="15">
        <v>20</v>
      </c>
      <c r="X83" s="7"/>
      <c r="Y83" s="7"/>
      <c r="Z83" s="7"/>
      <c r="AA83" s="7"/>
      <c r="AB83" s="7"/>
      <c r="AC83" s="7"/>
      <c r="AD83" s="7"/>
      <c r="AE83" s="17">
        <f>C83*'Conversions, Sources &amp; Comments'!$F80/222.6</f>
        <v>0.10516355795148249</v>
      </c>
      <c r="AF83" s="16"/>
      <c r="AG83" s="16"/>
      <c r="AH83" s="16"/>
      <c r="AI83" s="17"/>
      <c r="AJ83" s="16"/>
      <c r="AK83" s="16"/>
      <c r="AL83" s="16"/>
      <c r="AM83" s="17">
        <f>'Conversions, Sources &amp; Comments'!$F80*P83/0.56</f>
        <v>1.4874514285714286</v>
      </c>
      <c r="AN83" s="17"/>
      <c r="AO83" s="17"/>
      <c r="AP83" s="17"/>
      <c r="AQ83" s="17">
        <f>'Conversions, Sources &amp; Comments'!$F80*T83/0.835</f>
        <v>2.2359377245508987</v>
      </c>
      <c r="AR83" s="17"/>
      <c r="AS83" s="17">
        <f>'Conversions, Sources &amp; Comments'!$F80*V83</f>
        <v>0</v>
      </c>
      <c r="AT83" s="17">
        <f>'Conversions, Sources &amp; Comments'!$F80*W83/0.835</f>
        <v>3.4399041916167667</v>
      </c>
      <c r="AU83" s="17"/>
      <c r="AV83" s="17"/>
      <c r="AW83" s="17"/>
      <c r="AX83" s="17"/>
      <c r="AY83" s="17"/>
      <c r="AZ83" s="17"/>
      <c r="BA83" s="16"/>
      <c r="BB83" s="17">
        <f t="shared" si="12"/>
        <v>7.6107603034393539E-2</v>
      </c>
      <c r="BC83" s="17">
        <v>3.8852586666666666</v>
      </c>
      <c r="BD83" s="17">
        <f t="shared" si="8"/>
        <v>0.10516355795148249</v>
      </c>
      <c r="BE83" s="17"/>
      <c r="BF83" s="17">
        <f t="shared" si="4"/>
        <v>0.31735261062581133</v>
      </c>
      <c r="BG83" s="17">
        <f t="shared" si="9"/>
        <v>0.10746832248754719</v>
      </c>
      <c r="BH83" s="17">
        <v>0.6</v>
      </c>
      <c r="BI83" s="17">
        <f t="shared" si="13"/>
        <v>1.9336868571428574</v>
      </c>
      <c r="BJ83" s="17">
        <v>2.2160758474576272</v>
      </c>
      <c r="BK83" s="17">
        <f t="shared" si="14"/>
        <v>0.04</v>
      </c>
      <c r="BL83" s="17">
        <v>0.15</v>
      </c>
      <c r="BM83" s="17">
        <f t="shared" si="15"/>
        <v>1.4874514285714286</v>
      </c>
      <c r="BN83" s="17">
        <f t="shared" si="17"/>
        <v>2.2359377245508987</v>
      </c>
      <c r="BO83" s="17">
        <f t="shared" si="10"/>
        <v>1.4874514285714286</v>
      </c>
      <c r="BP83" s="17">
        <f t="shared" si="16"/>
        <v>1.4874514285714286</v>
      </c>
      <c r="BQ83" s="17">
        <v>1.0119409026512851</v>
      </c>
      <c r="BR83" s="16"/>
      <c r="BS83" s="16"/>
      <c r="BT83" s="17">
        <f t="shared" si="6"/>
        <v>0.38020559776649271</v>
      </c>
      <c r="BU83" s="16"/>
      <c r="BV83" s="16">
        <f>BT83/'Conversions, Sources &amp; Comments'!F80</f>
        <v>2.6473763213464561</v>
      </c>
    </row>
    <row r="84" spans="1:74" ht="12.75" customHeight="1">
      <c r="A84" s="13">
        <v>1473</v>
      </c>
      <c r="B84" s="14"/>
      <c r="C84" s="15">
        <v>184</v>
      </c>
      <c r="D84" s="15">
        <v>134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5">
        <v>5.8</v>
      </c>
      <c r="Q84" s="7"/>
      <c r="R84" s="7"/>
      <c r="S84" s="7"/>
      <c r="T84" s="15">
        <v>14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17">
        <f>C84*'Conversions, Sources &amp; Comments'!$F81/222.6</f>
        <v>0.11871223719676552</v>
      </c>
      <c r="AF84" s="16"/>
      <c r="AG84" s="16"/>
      <c r="AH84" s="16"/>
      <c r="AI84" s="17"/>
      <c r="AJ84" s="16"/>
      <c r="AK84" s="16"/>
      <c r="AL84" s="16"/>
      <c r="AM84" s="17">
        <f>'Conversions, Sources &amp; Comments'!$F81*P84/0.56</f>
        <v>1.4874514285714286</v>
      </c>
      <c r="AN84" s="17"/>
      <c r="AO84" s="17"/>
      <c r="AP84" s="17"/>
      <c r="AQ84" s="17">
        <f>'Conversions, Sources &amp; Comments'!$F81*T84/0.835</f>
        <v>2.407932934131737</v>
      </c>
      <c r="AR84" s="17"/>
      <c r="AS84" s="17">
        <f>'Conversions, Sources &amp; Comments'!$F81*V84</f>
        <v>0</v>
      </c>
      <c r="AT84" s="17">
        <f>'Conversions, Sources &amp; Comments'!$F81*W84/0.835</f>
        <v>0</v>
      </c>
      <c r="AU84" s="17"/>
      <c r="AV84" s="17"/>
      <c r="AW84" s="17"/>
      <c r="AX84" s="17"/>
      <c r="AY84" s="17"/>
      <c r="AZ84" s="17"/>
      <c r="BA84" s="16"/>
      <c r="BB84" s="17">
        <f t="shared" si="12"/>
        <v>8.5912877044959576E-2</v>
      </c>
      <c r="BC84" s="17">
        <v>3.8957440000000001</v>
      </c>
      <c r="BD84" s="17">
        <f t="shared" si="8"/>
        <v>0.11871223719676552</v>
      </c>
      <c r="BE84" s="17"/>
      <c r="BF84" s="17">
        <f t="shared" si="4"/>
        <v>0.33451357704332074</v>
      </c>
      <c r="BG84" s="17">
        <f t="shared" si="9"/>
        <v>0.12131393458716984</v>
      </c>
      <c r="BH84" s="17">
        <v>0.6</v>
      </c>
      <c r="BI84" s="17">
        <f t="shared" si="13"/>
        <v>1.9336868571428574</v>
      </c>
      <c r="BJ84" s="17">
        <v>2.2059567796610171</v>
      </c>
      <c r="BK84" s="17">
        <f t="shared" si="14"/>
        <v>0.04</v>
      </c>
      <c r="BL84" s="17">
        <v>0.15</v>
      </c>
      <c r="BM84" s="17">
        <f t="shared" si="15"/>
        <v>1.4874514285714286</v>
      </c>
      <c r="BN84" s="17">
        <f t="shared" si="17"/>
        <v>2.407932934131737</v>
      </c>
      <c r="BO84" s="17">
        <f t="shared" si="10"/>
        <v>1.4874514285714286</v>
      </c>
      <c r="BP84" s="17">
        <f t="shared" si="16"/>
        <v>1.4874514285714286</v>
      </c>
      <c r="BQ84" s="17">
        <v>1.0119409026512851</v>
      </c>
      <c r="BR84" s="16"/>
      <c r="BS84" s="16"/>
      <c r="BT84" s="17">
        <f t="shared" si="6"/>
        <v>0.39141465822517552</v>
      </c>
      <c r="BU84" s="16"/>
      <c r="BV84" s="16">
        <f>BT84/'Conversions, Sources &amp; Comments'!F81</f>
        <v>2.725425149183764</v>
      </c>
    </row>
    <row r="85" spans="1:74" ht="12.75" customHeight="1">
      <c r="A85" s="13">
        <v>1474</v>
      </c>
      <c r="B85" s="14"/>
      <c r="C85" s="15">
        <v>150</v>
      </c>
      <c r="D85" s="15">
        <v>107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5">
        <v>5.22</v>
      </c>
      <c r="Q85" s="7"/>
      <c r="R85" s="7"/>
      <c r="S85" s="7"/>
      <c r="T85" s="15">
        <v>12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17">
        <f>C85*'Conversions, Sources &amp; Comments'!$F82/222.6</f>
        <v>9.6776280323450162E-2</v>
      </c>
      <c r="AF85" s="16"/>
      <c r="AG85" s="16"/>
      <c r="AH85" s="16"/>
      <c r="AI85" s="17"/>
      <c r="AJ85" s="16"/>
      <c r="AK85" s="16"/>
      <c r="AL85" s="16"/>
      <c r="AM85" s="17">
        <f>'Conversions, Sources &amp; Comments'!$F82*P85/0.56</f>
        <v>1.3387062857142857</v>
      </c>
      <c r="AN85" s="17"/>
      <c r="AO85" s="17"/>
      <c r="AP85" s="17"/>
      <c r="AQ85" s="17">
        <f>'Conversions, Sources &amp; Comments'!$F82*T85/0.835</f>
        <v>2.0639425149700603</v>
      </c>
      <c r="AR85" s="17"/>
      <c r="AS85" s="17">
        <f>'Conversions, Sources &amp; Comments'!$F82*V85</f>
        <v>0</v>
      </c>
      <c r="AT85" s="17">
        <f>'Conversions, Sources &amp; Comments'!$F82*W85/0.835</f>
        <v>0</v>
      </c>
      <c r="AU85" s="17"/>
      <c r="AV85" s="17"/>
      <c r="AW85" s="17"/>
      <c r="AX85" s="17"/>
      <c r="AY85" s="17"/>
      <c r="AZ85" s="17"/>
      <c r="BA85" s="16"/>
      <c r="BB85" s="17">
        <f t="shared" si="12"/>
        <v>7.003767150404315E-2</v>
      </c>
      <c r="BC85" s="17">
        <v>3.9062293333333331</v>
      </c>
      <c r="BD85" s="17">
        <f t="shared" si="8"/>
        <v>9.6776280323450162E-2</v>
      </c>
      <c r="BE85" s="17"/>
      <c r="BF85" s="17">
        <f t="shared" si="4"/>
        <v>0.3075193074759246</v>
      </c>
      <c r="BG85" s="17">
        <f t="shared" si="9"/>
        <v>9.8897229283018903E-2</v>
      </c>
      <c r="BH85" s="17">
        <v>0.6</v>
      </c>
      <c r="BI85" s="17">
        <f t="shared" si="13"/>
        <v>1.7403181714285716</v>
      </c>
      <c r="BJ85" s="17">
        <v>2.1654805084745767</v>
      </c>
      <c r="BK85" s="17">
        <f t="shared" si="14"/>
        <v>0.04</v>
      </c>
      <c r="BL85" s="17">
        <v>0.15</v>
      </c>
      <c r="BM85" s="17">
        <f t="shared" si="15"/>
        <v>1.3387062857142857</v>
      </c>
      <c r="BN85" s="17">
        <f t="shared" si="17"/>
        <v>2.0639425149700603</v>
      </c>
      <c r="BO85" s="17">
        <f t="shared" si="10"/>
        <v>1.3387062857142857</v>
      </c>
      <c r="BP85" s="17">
        <f t="shared" si="16"/>
        <v>1.3387062857142857</v>
      </c>
      <c r="BQ85" s="17">
        <v>1.0119409026512851</v>
      </c>
      <c r="BR85" s="16"/>
      <c r="BS85" s="16"/>
      <c r="BT85" s="17">
        <f t="shared" si="6"/>
        <v>0.36689112097846965</v>
      </c>
      <c r="BU85" s="16"/>
      <c r="BV85" s="16">
        <f>BT85/'Conversions, Sources &amp; Comments'!F82</f>
        <v>2.5546674533371601</v>
      </c>
    </row>
    <row r="86" spans="1:74" ht="12.75" customHeight="1">
      <c r="A86" s="13">
        <v>1475</v>
      </c>
      <c r="B86" s="14"/>
      <c r="C86" s="15">
        <v>140</v>
      </c>
      <c r="D86" s="15">
        <v>99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15">
        <v>5.22</v>
      </c>
      <c r="Q86" s="7"/>
      <c r="R86" s="7"/>
      <c r="S86" s="7"/>
      <c r="T86" s="15">
        <v>12</v>
      </c>
      <c r="U86" s="7"/>
      <c r="V86" s="15">
        <v>310</v>
      </c>
      <c r="W86" s="7"/>
      <c r="X86" s="7"/>
      <c r="Y86" s="7"/>
      <c r="Z86" s="7"/>
      <c r="AA86" s="7"/>
      <c r="AB86" s="7"/>
      <c r="AC86" s="7"/>
      <c r="AD86" s="7"/>
      <c r="AE86" s="17">
        <f>C86*'Conversions, Sources &amp; Comments'!$F83/222.6</f>
        <v>9.1030188679245283E-2</v>
      </c>
      <c r="AF86" s="16"/>
      <c r="AG86" s="16"/>
      <c r="AH86" s="16"/>
      <c r="AI86" s="17"/>
      <c r="AJ86" s="16"/>
      <c r="AK86" s="16"/>
      <c r="AL86" s="16"/>
      <c r="AM86" s="17">
        <f>'Conversions, Sources &amp; Comments'!$F83*P86/0.56</f>
        <v>1.3491649285714284</v>
      </c>
      <c r="AN86" s="17"/>
      <c r="AO86" s="17"/>
      <c r="AP86" s="17"/>
      <c r="AQ86" s="17">
        <f>'Conversions, Sources &amp; Comments'!$F83*T86/0.835</f>
        <v>2.0800670658682634</v>
      </c>
      <c r="AR86" s="17"/>
      <c r="AS86" s="17">
        <f>'Conversions, Sources &amp; Comments'!$F83*V86</f>
        <v>44.868780000000001</v>
      </c>
      <c r="AT86" s="17">
        <f>'Conversions, Sources &amp; Comments'!$F83*W86/0.835</f>
        <v>0</v>
      </c>
      <c r="AU86" s="17"/>
      <c r="AV86" s="17"/>
      <c r="AW86" s="17"/>
      <c r="AX86" s="17"/>
      <c r="AY86" s="17"/>
      <c r="AZ86" s="17"/>
      <c r="BA86" s="16"/>
      <c r="BB86" s="17">
        <f t="shared" si="12"/>
        <v>6.5879184758490569E-2</v>
      </c>
      <c r="BC86" s="17">
        <v>3.9167146666666666</v>
      </c>
      <c r="BD86" s="17">
        <f t="shared" si="8"/>
        <v>9.1030188679245283E-2</v>
      </c>
      <c r="BE86" s="17"/>
      <c r="BF86" s="17">
        <f t="shared" si="4"/>
        <v>0.30067086432664147</v>
      </c>
      <c r="BG86" s="17">
        <f t="shared" si="9"/>
        <v>9.3025206294339621E-2</v>
      </c>
      <c r="BH86" s="17">
        <v>0.6</v>
      </c>
      <c r="BI86" s="17">
        <f t="shared" si="13"/>
        <v>1.753914407142857</v>
      </c>
      <c r="BJ86" s="17">
        <v>2.1047661016949153</v>
      </c>
      <c r="BK86" s="17">
        <f t="shared" si="14"/>
        <v>0.04</v>
      </c>
      <c r="BL86" s="17">
        <v>0.15</v>
      </c>
      <c r="BM86" s="17">
        <f t="shared" si="15"/>
        <v>1.3491649285714284</v>
      </c>
      <c r="BN86" s="17">
        <f t="shared" si="17"/>
        <v>2.0800670658682634</v>
      </c>
      <c r="BO86" s="17">
        <f t="shared" si="10"/>
        <v>1.3491649285714284</v>
      </c>
      <c r="BP86" s="17">
        <f t="shared" si="16"/>
        <v>1.3491649285714284</v>
      </c>
      <c r="BQ86" s="17">
        <v>1.0119409026512851</v>
      </c>
      <c r="BR86" s="16"/>
      <c r="BS86" s="16"/>
      <c r="BT86" s="17">
        <f t="shared" si="6"/>
        <v>0.36295142155462456</v>
      </c>
      <c r="BU86" s="16"/>
      <c r="BV86" s="16">
        <f>BT86/'Conversions, Sources &amp; Comments'!F83</f>
        <v>2.5076443059502309</v>
      </c>
    </row>
    <row r="87" spans="1:74" ht="12.75" customHeight="1">
      <c r="A87" s="13">
        <v>1476</v>
      </c>
      <c r="B87" s="14"/>
      <c r="C87" s="15">
        <v>140</v>
      </c>
      <c r="D87" s="15">
        <v>117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5">
        <v>5.8</v>
      </c>
      <c r="Q87" s="7"/>
      <c r="R87" s="7"/>
      <c r="S87" s="7"/>
      <c r="T87" s="15">
        <v>13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17">
        <f>C87*'Conversions, Sources &amp; Comments'!$F84/222.6</f>
        <v>9.0324528301886808E-2</v>
      </c>
      <c r="AF87" s="16"/>
      <c r="AG87" s="16"/>
      <c r="AH87" s="16"/>
      <c r="AI87" s="17"/>
      <c r="AJ87" s="16"/>
      <c r="AK87" s="16"/>
      <c r="AL87" s="16"/>
      <c r="AM87" s="17">
        <f>'Conversions, Sources &amp; Comments'!$F84*P87/0.56</f>
        <v>1.4874514285714286</v>
      </c>
      <c r="AN87" s="17"/>
      <c r="AO87" s="17"/>
      <c r="AP87" s="17"/>
      <c r="AQ87" s="17">
        <f>'Conversions, Sources &amp; Comments'!$F84*T87/0.835</f>
        <v>2.2359377245508987</v>
      </c>
      <c r="AR87" s="17"/>
      <c r="AS87" s="17">
        <f>'Conversions, Sources &amp; Comments'!$F84*V87</f>
        <v>0</v>
      </c>
      <c r="AT87" s="17">
        <f>'Conversions, Sources &amp; Comments'!$F84*W87/0.835</f>
        <v>0</v>
      </c>
      <c r="AU87" s="17"/>
      <c r="AV87" s="17"/>
      <c r="AW87" s="17"/>
      <c r="AX87" s="17"/>
      <c r="AY87" s="17"/>
      <c r="AZ87" s="17"/>
      <c r="BA87" s="16"/>
      <c r="BB87" s="17">
        <f t="shared" si="12"/>
        <v>6.5368493403773598E-2</v>
      </c>
      <c r="BC87" s="17">
        <v>3.9272</v>
      </c>
      <c r="BD87" s="17">
        <f t="shared" si="8"/>
        <v>9.0324528301886808E-2</v>
      </c>
      <c r="BE87" s="17"/>
      <c r="BF87" s="17">
        <f t="shared" si="4"/>
        <v>0.30009447174339621</v>
      </c>
      <c r="BG87" s="17">
        <f t="shared" si="9"/>
        <v>9.2304080664150967E-2</v>
      </c>
      <c r="BH87" s="17">
        <v>0.6</v>
      </c>
      <c r="BI87" s="17">
        <f t="shared" si="13"/>
        <v>1.9336868571428574</v>
      </c>
      <c r="BJ87" s="17">
        <v>2.317266525423729</v>
      </c>
      <c r="BK87" s="17">
        <f t="shared" si="14"/>
        <v>0.04</v>
      </c>
      <c r="BL87" s="17">
        <v>0.15</v>
      </c>
      <c r="BM87" s="17">
        <f t="shared" si="15"/>
        <v>1.4874514285714286</v>
      </c>
      <c r="BN87" s="17">
        <f t="shared" si="17"/>
        <v>2.2359377245508987</v>
      </c>
      <c r="BO87" s="17">
        <f t="shared" si="10"/>
        <v>1.4874514285714286</v>
      </c>
      <c r="BP87" s="17">
        <f t="shared" si="16"/>
        <v>1.4874514285714286</v>
      </c>
      <c r="BQ87" s="17">
        <v>1.0119409026512851</v>
      </c>
      <c r="BR87" s="16"/>
      <c r="BS87" s="16"/>
      <c r="BT87" s="17">
        <f t="shared" si="6"/>
        <v>0.37200279952684423</v>
      </c>
      <c r="BU87" s="16"/>
      <c r="BV87" s="16">
        <f>BT87/'Conversions, Sources &amp; Comments'!F84</f>
        <v>2.5902601348515777</v>
      </c>
    </row>
    <row r="88" spans="1:74" ht="12.75" customHeight="1">
      <c r="A88" s="13">
        <v>1477</v>
      </c>
      <c r="B88" s="14"/>
      <c r="C88" s="15">
        <v>294</v>
      </c>
      <c r="D88" s="15">
        <v>134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5">
        <v>5.8</v>
      </c>
      <c r="Q88" s="7"/>
      <c r="R88" s="7"/>
      <c r="S88" s="7"/>
      <c r="T88" s="15">
        <v>14</v>
      </c>
      <c r="U88" s="7"/>
      <c r="V88" s="15">
        <v>274</v>
      </c>
      <c r="W88" s="7"/>
      <c r="X88" s="7"/>
      <c r="Y88" s="7"/>
      <c r="Z88" s="7"/>
      <c r="AA88" s="7"/>
      <c r="AB88" s="7"/>
      <c r="AC88" s="7"/>
      <c r="AD88" s="7"/>
      <c r="AE88" s="17">
        <f>C88*'Conversions, Sources &amp; Comments'!$F85/222.6</f>
        <v>0.18671773584905663</v>
      </c>
      <c r="AF88" s="16"/>
      <c r="AG88" s="16"/>
      <c r="AH88" s="16"/>
      <c r="AI88" s="17"/>
      <c r="AJ88" s="16"/>
      <c r="AK88" s="16"/>
      <c r="AL88" s="16"/>
      <c r="AM88" s="17">
        <f>'Conversions, Sources &amp; Comments'!$F85*P88/0.56</f>
        <v>1.4642100000000002</v>
      </c>
      <c r="AN88" s="17"/>
      <c r="AO88" s="17"/>
      <c r="AP88" s="17"/>
      <c r="AQ88" s="17">
        <f>'Conversions, Sources &amp; Comments'!$F85*T88/0.835</f>
        <v>2.3703089820359287</v>
      </c>
      <c r="AR88" s="17"/>
      <c r="AS88" s="17">
        <f>'Conversions, Sources &amp; Comments'!$F85*V88</f>
        <v>38.735928000000008</v>
      </c>
      <c r="AT88" s="17">
        <f>'Conversions, Sources &amp; Comments'!$F85*W88/0.835</f>
        <v>0</v>
      </c>
      <c r="AU88" s="17"/>
      <c r="AV88" s="17"/>
      <c r="AW88" s="17"/>
      <c r="AX88" s="17"/>
      <c r="AY88" s="17"/>
      <c r="AZ88" s="17"/>
      <c r="BA88" s="16"/>
      <c r="BB88" s="17">
        <f t="shared" si="12"/>
        <v>0.13512893245811322</v>
      </c>
      <c r="BC88" s="17">
        <v>3.9376853333333335</v>
      </c>
      <c r="BD88" s="17">
        <f t="shared" si="8"/>
        <v>0.18671773584905663</v>
      </c>
      <c r="BE88" s="17"/>
      <c r="BF88" s="17">
        <f t="shared" si="4"/>
        <v>0.42034286126430193</v>
      </c>
      <c r="BG88" s="17">
        <f t="shared" si="9"/>
        <v>0.19080984174792456</v>
      </c>
      <c r="BH88" s="17">
        <v>0.6</v>
      </c>
      <c r="BI88" s="17">
        <f t="shared" si="13"/>
        <v>1.9034730000000004</v>
      </c>
      <c r="BJ88" s="17">
        <v>2.2565521186440676</v>
      </c>
      <c r="BK88" s="17">
        <f t="shared" si="14"/>
        <v>0.04</v>
      </c>
      <c r="BL88" s="17">
        <v>0.15</v>
      </c>
      <c r="BM88" s="17">
        <f t="shared" si="15"/>
        <v>1.4642100000000002</v>
      </c>
      <c r="BN88" s="17">
        <f t="shared" si="17"/>
        <v>2.3703089820359287</v>
      </c>
      <c r="BO88" s="17">
        <f t="shared" si="10"/>
        <v>1.4642100000000002</v>
      </c>
      <c r="BP88" s="17">
        <f t="shared" si="16"/>
        <v>1.4642100000000002</v>
      </c>
      <c r="BQ88" s="17">
        <v>1.0119409026512851</v>
      </c>
      <c r="BR88" s="16"/>
      <c r="BS88" s="16"/>
      <c r="BT88" s="17">
        <f t="shared" si="6"/>
        <v>0.43713978993277219</v>
      </c>
      <c r="BU88" s="16"/>
      <c r="BV88" s="16">
        <f>BT88/'Conversions, Sources &amp; Comments'!F85</f>
        <v>3.0921242532663618</v>
      </c>
    </row>
    <row r="89" spans="1:74" ht="12.75" customHeight="1">
      <c r="A89" s="13">
        <v>1478</v>
      </c>
      <c r="B89" s="14"/>
      <c r="C89" s="15">
        <v>218</v>
      </c>
      <c r="D89" s="15">
        <v>99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15">
        <v>5.8</v>
      </c>
      <c r="Q89" s="7"/>
      <c r="R89" s="7"/>
      <c r="S89" s="7"/>
      <c r="T89" s="15">
        <v>14</v>
      </c>
      <c r="U89" s="7"/>
      <c r="V89" s="15">
        <v>280</v>
      </c>
      <c r="W89" s="7"/>
      <c r="X89" s="7"/>
      <c r="Y89" s="7"/>
      <c r="Z89" s="7"/>
      <c r="AA89" s="7"/>
      <c r="AB89" s="7"/>
      <c r="AC89" s="7"/>
      <c r="AD89" s="7"/>
      <c r="AE89" s="17">
        <f>C89*'Conversions, Sources &amp; Comments'!$F86/222.6</f>
        <v>0.13845056603773587</v>
      </c>
      <c r="AF89" s="16"/>
      <c r="AG89" s="16"/>
      <c r="AH89" s="16"/>
      <c r="AI89" s="17"/>
      <c r="AJ89" s="16"/>
      <c r="AK89" s="16"/>
      <c r="AL89" s="16"/>
      <c r="AM89" s="17">
        <f>'Conversions, Sources &amp; Comments'!$F86*P89/0.56</f>
        <v>1.4642100000000002</v>
      </c>
      <c r="AN89" s="17"/>
      <c r="AO89" s="17"/>
      <c r="AP89" s="17"/>
      <c r="AQ89" s="17">
        <f>'Conversions, Sources &amp; Comments'!$F86*T89/0.835</f>
        <v>2.3703089820359287</v>
      </c>
      <c r="AR89" s="17"/>
      <c r="AS89" s="17">
        <f>'Conversions, Sources &amp; Comments'!$F86*V89</f>
        <v>39.584160000000004</v>
      </c>
      <c r="AT89" s="17">
        <f>'Conversions, Sources &amp; Comments'!$F86*W89/0.835</f>
        <v>0</v>
      </c>
      <c r="AU89" s="17"/>
      <c r="AV89" s="17"/>
      <c r="AW89" s="17"/>
      <c r="AX89" s="17"/>
      <c r="AY89" s="17"/>
      <c r="AZ89" s="17"/>
      <c r="BA89" s="16"/>
      <c r="BB89" s="17">
        <f t="shared" si="12"/>
        <v>0.10019764379547171</v>
      </c>
      <c r="BC89" s="17">
        <v>3.9481706666666665</v>
      </c>
      <c r="BD89" s="17">
        <f t="shared" si="8"/>
        <v>0.13845056603773587</v>
      </c>
      <c r="BE89" s="17"/>
      <c r="BF89" s="17">
        <f t="shared" si="4"/>
        <v>0.36058339953992458</v>
      </c>
      <c r="BG89" s="17">
        <f t="shared" si="9"/>
        <v>0.14148484864301888</v>
      </c>
      <c r="BH89" s="17">
        <v>0.6</v>
      </c>
      <c r="BI89" s="17">
        <f t="shared" si="13"/>
        <v>1.9034730000000004</v>
      </c>
      <c r="BJ89" s="17">
        <v>2.1086440677966101</v>
      </c>
      <c r="BK89" s="17">
        <f t="shared" si="14"/>
        <v>0.04</v>
      </c>
      <c r="BL89" s="17">
        <v>0.15</v>
      </c>
      <c r="BM89" s="17">
        <f t="shared" si="15"/>
        <v>1.4642100000000002</v>
      </c>
      <c r="BN89" s="17">
        <f t="shared" si="17"/>
        <v>2.3703089820359287</v>
      </c>
      <c r="BO89" s="17">
        <f t="shared" si="10"/>
        <v>1.4642100000000002</v>
      </c>
      <c r="BP89" s="17">
        <f t="shared" si="16"/>
        <v>1.4642100000000002</v>
      </c>
      <c r="BQ89" s="17">
        <v>1.0119409026512851</v>
      </c>
      <c r="BR89" s="16"/>
      <c r="BS89" s="16"/>
      <c r="BT89" s="17">
        <f t="shared" si="6"/>
        <v>0.40288987895522865</v>
      </c>
      <c r="BU89" s="16"/>
      <c r="BV89" s="16">
        <f>BT89/'Conversions, Sources &amp; Comments'!F86</f>
        <v>2.8498562583483897</v>
      </c>
    </row>
    <row r="90" spans="1:74" ht="12.75" customHeight="1">
      <c r="A90" s="13">
        <v>1479</v>
      </c>
      <c r="B90" s="14"/>
      <c r="C90" s="15">
        <v>235</v>
      </c>
      <c r="D90" s="15">
        <v>105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15">
        <v>14</v>
      </c>
      <c r="U90" s="7"/>
      <c r="V90" s="15">
        <v>301</v>
      </c>
      <c r="W90" s="7"/>
      <c r="X90" s="7"/>
      <c r="Y90" s="7"/>
      <c r="Z90" s="7"/>
      <c r="AA90" s="7"/>
      <c r="AB90" s="7"/>
      <c r="AC90" s="7"/>
      <c r="AD90" s="7"/>
      <c r="AE90" s="17">
        <f>C90*'Conversions, Sources &amp; Comments'!$F87/222.6</f>
        <v>0.1492471698113208</v>
      </c>
      <c r="AF90" s="16"/>
      <c r="AG90" s="16"/>
      <c r="AH90" s="16"/>
      <c r="AI90" s="17"/>
      <c r="AJ90" s="16"/>
      <c r="AK90" s="16"/>
      <c r="AL90" s="16"/>
      <c r="AM90" s="17">
        <f>'Conversions, Sources &amp; Comments'!$F87*P90/0.56</f>
        <v>0</v>
      </c>
      <c r="AN90" s="17"/>
      <c r="AO90" s="17"/>
      <c r="AP90" s="17"/>
      <c r="AQ90" s="17">
        <f>'Conversions, Sources &amp; Comments'!$F87*T90/0.835</f>
        <v>2.3703089820359287</v>
      </c>
      <c r="AR90" s="17"/>
      <c r="AS90" s="17">
        <f>'Conversions, Sources &amp; Comments'!$F87*V90</f>
        <v>42.552972000000011</v>
      </c>
      <c r="AT90" s="17">
        <f>'Conversions, Sources &amp; Comments'!$F87*W90/0.835</f>
        <v>0</v>
      </c>
      <c r="AU90" s="17"/>
      <c r="AV90" s="17"/>
      <c r="AW90" s="17"/>
      <c r="AX90" s="17"/>
      <c r="AY90" s="17"/>
      <c r="AZ90" s="17"/>
      <c r="BA90" s="16"/>
      <c r="BB90" s="17">
        <f t="shared" si="12"/>
        <v>0.10801122152264155</v>
      </c>
      <c r="BC90" s="17">
        <v>3.958656</v>
      </c>
      <c r="BD90" s="17">
        <f t="shared" si="8"/>
        <v>0.1492471698113208</v>
      </c>
      <c r="BE90" s="17"/>
      <c r="BF90" s="17">
        <f t="shared" si="4"/>
        <v>0.3743198263483774</v>
      </c>
      <c r="BG90" s="17">
        <f t="shared" si="9"/>
        <v>0.1525180707849057</v>
      </c>
      <c r="BH90" s="17">
        <v>0.6</v>
      </c>
      <c r="BI90" s="17">
        <f t="shared" si="13"/>
        <v>2.0150000000000001</v>
      </c>
      <c r="BJ90" s="17">
        <v>2.0086652542372878</v>
      </c>
      <c r="BK90" s="17">
        <f t="shared" si="14"/>
        <v>0.04</v>
      </c>
      <c r="BL90" s="17">
        <v>0.15</v>
      </c>
      <c r="BM90" s="17">
        <f t="shared" si="15"/>
        <v>1.55</v>
      </c>
      <c r="BN90" s="17">
        <f t="shared" si="17"/>
        <v>2.3703089820359287</v>
      </c>
      <c r="BO90" s="17">
        <v>1.55</v>
      </c>
      <c r="BP90" s="17">
        <f t="shared" si="16"/>
        <v>1.55</v>
      </c>
      <c r="BQ90" s="17">
        <v>1.0119409026512851</v>
      </c>
      <c r="BR90" s="16"/>
      <c r="BS90" s="16"/>
      <c r="BT90" s="17">
        <f t="shared" si="6"/>
        <v>0.41205589899821277</v>
      </c>
      <c r="BU90" s="16"/>
      <c r="BV90" s="16">
        <f>BT90/'Conversions, Sources &amp; Comments'!F87</f>
        <v>2.91469243554744</v>
      </c>
    </row>
    <row r="91" spans="1:74" ht="12.75" customHeight="1">
      <c r="A91" s="13">
        <v>1480</v>
      </c>
      <c r="B91" s="14"/>
      <c r="C91" s="15">
        <v>193</v>
      </c>
      <c r="D91" s="15">
        <v>104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15">
        <v>6.38</v>
      </c>
      <c r="Q91" s="7"/>
      <c r="R91" s="7"/>
      <c r="S91" s="7"/>
      <c r="T91" s="15">
        <v>14</v>
      </c>
      <c r="U91" s="7"/>
      <c r="V91" s="15">
        <v>310</v>
      </c>
      <c r="W91" s="7"/>
      <c r="X91" s="7"/>
      <c r="Y91" s="7"/>
      <c r="Z91" s="7"/>
      <c r="AA91" s="7"/>
      <c r="AB91" s="7"/>
      <c r="AC91" s="7"/>
      <c r="AD91" s="7"/>
      <c r="AE91" s="17">
        <f>C91*'Conversions, Sources &amp; Comments'!$F88/222.6</f>
        <v>0.12257320754716983</v>
      </c>
      <c r="AF91" s="16"/>
      <c r="AG91" s="16"/>
      <c r="AH91" s="16"/>
      <c r="AI91" s="17"/>
      <c r="AJ91" s="16"/>
      <c r="AK91" s="16"/>
      <c r="AL91" s="16"/>
      <c r="AM91" s="17">
        <f>'Conversions, Sources &amp; Comments'!$F88*P91/0.56</f>
        <v>1.6106310000000001</v>
      </c>
      <c r="AN91" s="17"/>
      <c r="AO91" s="17"/>
      <c r="AP91" s="17"/>
      <c r="AQ91" s="17">
        <f>'Conversions, Sources &amp; Comments'!$F88*T91/0.835</f>
        <v>2.3703089820359287</v>
      </c>
      <c r="AR91" s="17"/>
      <c r="AS91" s="17">
        <f>'Conversions, Sources &amp; Comments'!$F88*V91</f>
        <v>43.825320000000005</v>
      </c>
      <c r="AT91" s="17">
        <f>'Conversions, Sources &amp; Comments'!$F88*W91/0.835</f>
        <v>0</v>
      </c>
      <c r="AU91" s="17"/>
      <c r="AV91" s="17"/>
      <c r="AW91" s="17"/>
      <c r="AX91" s="17"/>
      <c r="AY91" s="17"/>
      <c r="AZ91" s="17"/>
      <c r="BA91" s="16"/>
      <c r="BB91" s="17">
        <f t="shared" si="12"/>
        <v>8.8707088314339627E-2</v>
      </c>
      <c r="BC91" s="17">
        <v>3.9691413333333334</v>
      </c>
      <c r="BD91" s="17">
        <f t="shared" si="8"/>
        <v>0.12257320754716983</v>
      </c>
      <c r="BE91" s="17"/>
      <c r="BF91" s="17">
        <f t="shared" si="4"/>
        <v>0.34142982924890569</v>
      </c>
      <c r="BG91" s="17">
        <f t="shared" si="9"/>
        <v>0.1252595219637736</v>
      </c>
      <c r="BH91" s="17">
        <v>0.6</v>
      </c>
      <c r="BI91" s="17">
        <f t="shared" si="13"/>
        <v>2.0938203000000004</v>
      </c>
      <c r="BJ91" s="17">
        <v>2.0450211864406782</v>
      </c>
      <c r="BK91" s="17">
        <f t="shared" si="14"/>
        <v>0.04</v>
      </c>
      <c r="BL91" s="17">
        <v>0.15</v>
      </c>
      <c r="BM91" s="17">
        <f t="shared" si="15"/>
        <v>1.6106310000000001</v>
      </c>
      <c r="BN91" s="17">
        <f t="shared" si="17"/>
        <v>2.3703089820359287</v>
      </c>
      <c r="BO91" s="17">
        <f t="shared" ref="BO91:BO102" si="18">AM91</f>
        <v>1.6106310000000001</v>
      </c>
      <c r="BP91" s="17">
        <f t="shared" si="16"/>
        <v>1.6106310000000001</v>
      </c>
      <c r="BQ91" s="17">
        <v>1.0119409026512851</v>
      </c>
      <c r="BR91" s="16"/>
      <c r="BS91" s="16"/>
      <c r="BT91" s="17">
        <f t="shared" si="6"/>
        <v>0.39679534069001593</v>
      </c>
      <c r="BU91" s="16"/>
      <c r="BV91" s="16">
        <f>BT91/'Conversions, Sources &amp; Comments'!F88</f>
        <v>2.8067463195683433</v>
      </c>
    </row>
    <row r="92" spans="1:74" ht="12.75" customHeight="1">
      <c r="A92" s="13">
        <v>1481</v>
      </c>
      <c r="B92" s="14"/>
      <c r="C92" s="15">
        <v>275</v>
      </c>
      <c r="D92" s="15">
        <v>105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5">
        <v>6.96</v>
      </c>
      <c r="Q92" s="7"/>
      <c r="R92" s="7"/>
      <c r="S92" s="7"/>
      <c r="T92" s="15">
        <v>14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17">
        <f>C92*'Conversions, Sources &amp; Comments'!$F89/222.6</f>
        <v>0.17465094339622644</v>
      </c>
      <c r="AF92" s="16"/>
      <c r="AG92" s="16"/>
      <c r="AH92" s="16"/>
      <c r="AI92" s="17"/>
      <c r="AJ92" s="16"/>
      <c r="AK92" s="16"/>
      <c r="AL92" s="16"/>
      <c r="AM92" s="17">
        <f>'Conversions, Sources &amp; Comments'!$F89*P92/0.56</f>
        <v>1.7570520000000001</v>
      </c>
      <c r="AN92" s="17"/>
      <c r="AO92" s="17"/>
      <c r="AP92" s="17"/>
      <c r="AQ92" s="17">
        <f>'Conversions, Sources &amp; Comments'!$F89*T92/0.835</f>
        <v>2.3703089820359287</v>
      </c>
      <c r="AR92" s="17"/>
      <c r="AS92" s="17">
        <f>'Conversions, Sources &amp; Comments'!$F89*V92</f>
        <v>0</v>
      </c>
      <c r="AT92" s="17">
        <f>'Conversions, Sources &amp; Comments'!$F89*W92/0.835</f>
        <v>0</v>
      </c>
      <c r="AU92" s="17"/>
      <c r="AV92" s="17"/>
      <c r="AW92" s="17"/>
      <c r="AX92" s="17"/>
      <c r="AY92" s="17"/>
      <c r="AZ92" s="17"/>
      <c r="BA92" s="16"/>
      <c r="BB92" s="17">
        <f t="shared" si="12"/>
        <v>0.12639611029245285</v>
      </c>
      <c r="BC92" s="17">
        <v>3.9796266666666664</v>
      </c>
      <c r="BD92" s="17">
        <f t="shared" si="8"/>
        <v>0.17465094339622644</v>
      </c>
      <c r="BE92" s="17"/>
      <c r="BF92" s="17">
        <f t="shared" si="4"/>
        <v>0.40653435019320761</v>
      </c>
      <c r="BG92" s="17">
        <f t="shared" si="9"/>
        <v>0.17847859347169814</v>
      </c>
      <c r="BH92" s="17">
        <v>0.6</v>
      </c>
      <c r="BI92" s="17">
        <f t="shared" si="13"/>
        <v>2.2841676</v>
      </c>
      <c r="BJ92" s="17">
        <v>1.8995974576271184</v>
      </c>
      <c r="BK92" s="17">
        <f t="shared" si="14"/>
        <v>0.04</v>
      </c>
      <c r="BL92" s="17">
        <v>0.15</v>
      </c>
      <c r="BM92" s="17">
        <f t="shared" si="15"/>
        <v>1.7570520000000001</v>
      </c>
      <c r="BN92" s="17">
        <f t="shared" si="17"/>
        <v>2.3703089820359287</v>
      </c>
      <c r="BO92" s="17">
        <f t="shared" si="18"/>
        <v>1.7570520000000001</v>
      </c>
      <c r="BP92" s="17">
        <f t="shared" si="16"/>
        <v>1.7570520000000001</v>
      </c>
      <c r="BQ92" s="17">
        <v>1.0119409026512851</v>
      </c>
      <c r="BR92" s="16"/>
      <c r="BS92" s="16"/>
      <c r="BT92" s="17">
        <f t="shared" si="6"/>
        <v>0.43533993217811773</v>
      </c>
      <c r="BU92" s="16"/>
      <c r="BV92" s="16">
        <f>BT92/'Conversions, Sources &amp; Comments'!F89</f>
        <v>3.0793928937704611</v>
      </c>
    </row>
    <row r="93" spans="1:74" ht="12.75" customHeight="1">
      <c r="A93" s="13">
        <v>1482</v>
      </c>
      <c r="B93" s="14"/>
      <c r="C93" s="15">
        <v>388</v>
      </c>
      <c r="D93" s="15">
        <v>123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5">
        <v>6.38</v>
      </c>
      <c r="Q93" s="7"/>
      <c r="R93" s="7"/>
      <c r="S93" s="7"/>
      <c r="T93" s="15">
        <v>14</v>
      </c>
      <c r="U93" s="7"/>
      <c r="V93" s="15">
        <v>305</v>
      </c>
      <c r="W93" s="7"/>
      <c r="X93" s="7"/>
      <c r="Y93" s="7"/>
      <c r="Z93" s="7"/>
      <c r="AA93" s="7"/>
      <c r="AB93" s="7"/>
      <c r="AC93" s="7"/>
      <c r="AD93" s="7"/>
      <c r="AE93" s="17">
        <f>C93*'Conversions, Sources &amp; Comments'!$F90/222.6</f>
        <v>0.24641660377358496</v>
      </c>
      <c r="AF93" s="16"/>
      <c r="AG93" s="16"/>
      <c r="AH93" s="16"/>
      <c r="AI93" s="17"/>
      <c r="AJ93" s="16"/>
      <c r="AK93" s="16"/>
      <c r="AL93" s="16"/>
      <c r="AM93" s="17">
        <f>'Conversions, Sources &amp; Comments'!$F90*P93/0.56</f>
        <v>1.6106310000000001</v>
      </c>
      <c r="AN93" s="17"/>
      <c r="AO93" s="17"/>
      <c r="AP93" s="17"/>
      <c r="AQ93" s="17">
        <f>'Conversions, Sources &amp; Comments'!$F90*T93/0.835</f>
        <v>2.3703089820359287</v>
      </c>
      <c r="AR93" s="17"/>
      <c r="AS93" s="17">
        <f>'Conversions, Sources &amp; Comments'!$F90*V93</f>
        <v>43.118460000000006</v>
      </c>
      <c r="AT93" s="17">
        <f>'Conversions, Sources &amp; Comments'!$F90*W93/0.835</f>
        <v>0</v>
      </c>
      <c r="AU93" s="17"/>
      <c r="AV93" s="17"/>
      <c r="AW93" s="17"/>
      <c r="AX93" s="17"/>
      <c r="AY93" s="17"/>
      <c r="AZ93" s="17"/>
      <c r="BA93" s="16"/>
      <c r="BB93" s="17">
        <f t="shared" si="12"/>
        <v>0.17833342106716984</v>
      </c>
      <c r="BC93" s="17">
        <v>3.9901119999999999</v>
      </c>
      <c r="BD93" s="17">
        <f t="shared" ref="BD93:BD109" si="19">AE93</f>
        <v>0.24641660377358496</v>
      </c>
      <c r="BE93" s="17"/>
      <c r="BF93" s="17">
        <f t="shared" si="4"/>
        <v>0.49613750064845286</v>
      </c>
      <c r="BG93" s="17">
        <f t="shared" ref="BG93:BG109" si="20">1.021916*AE93</f>
        <v>0.25181707006188686</v>
      </c>
      <c r="BH93" s="17">
        <v>0.6</v>
      </c>
      <c r="BI93" s="17">
        <f t="shared" si="13"/>
        <v>2.0938203000000004</v>
      </c>
      <c r="BJ93" s="17">
        <v>2.0450211864406782</v>
      </c>
      <c r="BK93" s="17">
        <f t="shared" si="14"/>
        <v>0.04</v>
      </c>
      <c r="BL93" s="17">
        <v>0.15</v>
      </c>
      <c r="BM93" s="17">
        <f t="shared" si="15"/>
        <v>1.6106310000000001</v>
      </c>
      <c r="BN93" s="17">
        <f t="shared" si="17"/>
        <v>2.3703089820359287</v>
      </c>
      <c r="BO93" s="17">
        <f t="shared" si="18"/>
        <v>1.6106310000000001</v>
      </c>
      <c r="BP93" s="17">
        <f t="shared" si="16"/>
        <v>1.6106310000000001</v>
      </c>
      <c r="BQ93" s="17">
        <v>1.0119409026512851</v>
      </c>
      <c r="BR93" s="16"/>
      <c r="BS93" s="16"/>
      <c r="BT93" s="17">
        <f t="shared" si="6"/>
        <v>0.48052129282199291</v>
      </c>
      <c r="BU93" s="16"/>
      <c r="BV93" s="16">
        <f>BT93/'Conversions, Sources &amp; Comments'!F90</f>
        <v>3.3989848967404637</v>
      </c>
    </row>
    <row r="94" spans="1:74" ht="12.75" customHeight="1">
      <c r="A94" s="13">
        <v>1483</v>
      </c>
      <c r="B94" s="14"/>
      <c r="C94" s="15">
        <v>162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15">
        <v>6.38</v>
      </c>
      <c r="Q94" s="7"/>
      <c r="R94" s="7"/>
      <c r="S94" s="7"/>
      <c r="T94" s="15">
        <v>15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17">
        <f>C94*'Conversions, Sources &amp; Comments'!$F91/222.6</f>
        <v>0.10288528301886794</v>
      </c>
      <c r="AF94" s="16"/>
      <c r="AG94" s="16"/>
      <c r="AH94" s="16"/>
      <c r="AI94" s="17"/>
      <c r="AJ94" s="16"/>
      <c r="AK94" s="16"/>
      <c r="AL94" s="16"/>
      <c r="AM94" s="17">
        <f>'Conversions, Sources &amp; Comments'!$F91*P94/0.56</f>
        <v>1.6106310000000001</v>
      </c>
      <c r="AN94" s="17"/>
      <c r="AO94" s="17"/>
      <c r="AP94" s="17"/>
      <c r="AQ94" s="17">
        <f>'Conversions, Sources &amp; Comments'!$F91*T94/0.835</f>
        <v>2.5396167664670664</v>
      </c>
      <c r="AR94" s="17"/>
      <c r="AS94" s="17">
        <f>'Conversions, Sources &amp; Comments'!$F91*V94</f>
        <v>0</v>
      </c>
      <c r="AT94" s="17">
        <f>'Conversions, Sources &amp; Comments'!$F91*W94/0.835</f>
        <v>0</v>
      </c>
      <c r="AU94" s="17"/>
      <c r="AV94" s="17"/>
      <c r="AW94" s="17"/>
      <c r="AX94" s="17"/>
      <c r="AY94" s="17"/>
      <c r="AZ94" s="17"/>
      <c r="BA94" s="16"/>
      <c r="BB94" s="17">
        <f t="shared" si="12"/>
        <v>7.445879951773586E-2</v>
      </c>
      <c r="BC94" s="17">
        <v>4.0005973333333333</v>
      </c>
      <c r="BD94" s="17">
        <f t="shared" si="19"/>
        <v>0.10288528301886794</v>
      </c>
      <c r="BE94" s="17"/>
      <c r="BF94" s="17">
        <f t="shared" si="4"/>
        <v>0.3178362832259623</v>
      </c>
      <c r="BG94" s="17">
        <f t="shared" si="20"/>
        <v>0.10514011688150945</v>
      </c>
      <c r="BH94" s="17">
        <v>0.6</v>
      </c>
      <c r="BI94" s="17">
        <f t="shared" si="13"/>
        <v>2.0938203000000004</v>
      </c>
      <c r="BJ94" s="17">
        <v>1.8814194915254236</v>
      </c>
      <c r="BK94" s="17">
        <f t="shared" si="14"/>
        <v>0.04</v>
      </c>
      <c r="BL94" s="17">
        <v>0.15</v>
      </c>
      <c r="BM94" s="17">
        <f t="shared" si="15"/>
        <v>1.6106310000000001</v>
      </c>
      <c r="BN94" s="17">
        <f t="shared" si="17"/>
        <v>2.5396167664670664</v>
      </c>
      <c r="BO94" s="17">
        <f t="shared" si="18"/>
        <v>1.6106310000000001</v>
      </c>
      <c r="BP94" s="17">
        <f t="shared" si="16"/>
        <v>1.6106310000000001</v>
      </c>
      <c r="BQ94" s="17">
        <v>1.0119409026512851</v>
      </c>
      <c r="BR94" s="16"/>
      <c r="BS94" s="16"/>
      <c r="BT94" s="17">
        <f t="shared" si="6"/>
        <v>0.38391406549716262</v>
      </c>
      <c r="BU94" s="16"/>
      <c r="BV94" s="16">
        <f>BT94/'Conversions, Sources &amp; Comments'!F91</f>
        <v>2.7156301495144906</v>
      </c>
    </row>
    <row r="95" spans="1:74" ht="12.75" customHeight="1">
      <c r="A95" s="13">
        <v>1484</v>
      </c>
      <c r="B95" s="14"/>
      <c r="C95" s="15">
        <v>158</v>
      </c>
      <c r="D95" s="15">
        <v>120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15">
        <v>5.8</v>
      </c>
      <c r="Q95" s="7"/>
      <c r="R95" s="7"/>
      <c r="S95" s="7"/>
      <c r="T95" s="15">
        <v>16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17">
        <f>C95*'Conversions, Sources &amp; Comments'!$F92/222.6</f>
        <v>0.10034490566037738</v>
      </c>
      <c r="AF95" s="16"/>
      <c r="AG95" s="16"/>
      <c r="AH95" s="16"/>
      <c r="AI95" s="17"/>
      <c r="AJ95" s="16"/>
      <c r="AK95" s="16"/>
      <c r="AL95" s="16"/>
      <c r="AM95" s="17">
        <f>'Conversions, Sources &amp; Comments'!$F92*P95/0.56</f>
        <v>1.4642100000000002</v>
      </c>
      <c r="AN95" s="17"/>
      <c r="AO95" s="17"/>
      <c r="AP95" s="17"/>
      <c r="AQ95" s="17">
        <f>'Conversions, Sources &amp; Comments'!$F92*T95/0.835</f>
        <v>2.7089245508982041</v>
      </c>
      <c r="AR95" s="17"/>
      <c r="AS95" s="17">
        <f>'Conversions, Sources &amp; Comments'!$F92*V95</f>
        <v>0</v>
      </c>
      <c r="AT95" s="17">
        <f>'Conversions, Sources &amp; Comments'!$F92*W95/0.835</f>
        <v>0</v>
      </c>
      <c r="AU95" s="17"/>
      <c r="AV95" s="17"/>
      <c r="AW95" s="17"/>
      <c r="AX95" s="17"/>
      <c r="AY95" s="17"/>
      <c r="AZ95" s="17"/>
      <c r="BA95" s="16"/>
      <c r="BB95" s="17">
        <f t="shared" si="12"/>
        <v>7.2620310640754734E-2</v>
      </c>
      <c r="BC95" s="17">
        <v>4.0110826666666668</v>
      </c>
      <c r="BD95" s="17">
        <f t="shared" si="19"/>
        <v>0.10034490566037738</v>
      </c>
      <c r="BE95" s="17"/>
      <c r="BF95" s="17">
        <f t="shared" si="4"/>
        <v>0.31497686423667925</v>
      </c>
      <c r="BG95" s="17">
        <f t="shared" si="20"/>
        <v>0.10254406461283021</v>
      </c>
      <c r="BH95" s="17">
        <v>0.6</v>
      </c>
      <c r="BI95" s="17">
        <f t="shared" si="13"/>
        <v>1.9034730000000004</v>
      </c>
      <c r="BJ95" s="17">
        <v>1.9995762711864407</v>
      </c>
      <c r="BK95" s="17">
        <f t="shared" si="14"/>
        <v>0.04</v>
      </c>
      <c r="BL95" s="17">
        <v>0.15</v>
      </c>
      <c r="BM95" s="17">
        <f t="shared" si="15"/>
        <v>1.4642100000000002</v>
      </c>
      <c r="BN95" s="17">
        <f t="shared" si="17"/>
        <v>2.7089245508982041</v>
      </c>
      <c r="BO95" s="17">
        <f t="shared" si="18"/>
        <v>1.4642100000000002</v>
      </c>
      <c r="BP95" s="17">
        <f t="shared" si="16"/>
        <v>1.4642100000000002</v>
      </c>
      <c r="BQ95" s="17">
        <v>1.0119409026512851</v>
      </c>
      <c r="BR95" s="16"/>
      <c r="BS95" s="16"/>
      <c r="BT95" s="17">
        <f t="shared" si="6"/>
        <v>0.38071727418972334</v>
      </c>
      <c r="BU95" s="16"/>
      <c r="BV95" s="16">
        <f>BT95/'Conversions, Sources &amp; Comments'!F92</f>
        <v>2.6930175295654251</v>
      </c>
    </row>
    <row r="96" spans="1:74" ht="12.75" customHeight="1">
      <c r="A96" s="13">
        <v>1485</v>
      </c>
      <c r="B96" s="14"/>
      <c r="C96" s="15">
        <v>204</v>
      </c>
      <c r="D96" s="15">
        <v>115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15">
        <v>5.8</v>
      </c>
      <c r="Q96" s="7"/>
      <c r="R96" s="7"/>
      <c r="S96" s="7"/>
      <c r="T96" s="15">
        <v>16</v>
      </c>
      <c r="U96" s="7"/>
      <c r="V96" s="15">
        <v>330</v>
      </c>
      <c r="W96" s="7"/>
      <c r="X96" s="7"/>
      <c r="Y96" s="7"/>
      <c r="Z96" s="7"/>
      <c r="AA96" s="7"/>
      <c r="AB96" s="7"/>
      <c r="AC96" s="7"/>
      <c r="AD96" s="7"/>
      <c r="AE96" s="17">
        <f>C96*'Conversions, Sources &amp; Comments'!$F93/222.6</f>
        <v>0.1295592452830189</v>
      </c>
      <c r="AF96" s="16"/>
      <c r="AG96" s="16"/>
      <c r="AH96" s="16"/>
      <c r="AI96" s="17"/>
      <c r="AJ96" s="16"/>
      <c r="AK96" s="16"/>
      <c r="AL96" s="16"/>
      <c r="AM96" s="17">
        <f>'Conversions, Sources &amp; Comments'!$F93*P96/0.56</f>
        <v>1.4642100000000002</v>
      </c>
      <c r="AN96" s="17"/>
      <c r="AO96" s="17"/>
      <c r="AP96" s="17"/>
      <c r="AQ96" s="17">
        <f>'Conversions, Sources &amp; Comments'!$F93*T96/0.835</f>
        <v>2.7089245508982041</v>
      </c>
      <c r="AR96" s="17"/>
      <c r="AS96" s="17">
        <f>'Conversions, Sources &amp; Comments'!$F93*V96</f>
        <v>46.652760000000008</v>
      </c>
      <c r="AT96" s="17">
        <f>'Conversions, Sources &amp; Comments'!$F93*W96/0.835</f>
        <v>0</v>
      </c>
      <c r="AU96" s="17"/>
      <c r="AV96" s="17"/>
      <c r="AW96" s="17"/>
      <c r="AX96" s="17"/>
      <c r="AY96" s="17"/>
      <c r="AZ96" s="17"/>
      <c r="BA96" s="16"/>
      <c r="BB96" s="17">
        <f t="shared" si="12"/>
        <v>9.3762932726037765E-2</v>
      </c>
      <c r="BC96" s="17">
        <v>4.0215680000000003</v>
      </c>
      <c r="BD96" s="17">
        <f t="shared" si="19"/>
        <v>0.1295592452830189</v>
      </c>
      <c r="BE96" s="17"/>
      <c r="BF96" s="17">
        <f t="shared" si="4"/>
        <v>0.35163136381343407</v>
      </c>
      <c r="BG96" s="17">
        <f t="shared" si="20"/>
        <v>0.13239866570264155</v>
      </c>
      <c r="BH96" s="17">
        <v>0.6</v>
      </c>
      <c r="BI96" s="17">
        <f t="shared" si="13"/>
        <v>1.9034730000000004</v>
      </c>
      <c r="BJ96" s="17">
        <v>1.9632203389830509</v>
      </c>
      <c r="BK96" s="17">
        <f t="shared" si="14"/>
        <v>0.04</v>
      </c>
      <c r="BL96" s="17">
        <v>0.15</v>
      </c>
      <c r="BM96" s="17">
        <f t="shared" si="15"/>
        <v>1.4642100000000002</v>
      </c>
      <c r="BN96" s="17">
        <f t="shared" si="17"/>
        <v>2.7089245508982041</v>
      </c>
      <c r="BO96" s="17">
        <f t="shared" si="18"/>
        <v>1.4642100000000002</v>
      </c>
      <c r="BP96" s="17">
        <f t="shared" si="16"/>
        <v>1.4642100000000002</v>
      </c>
      <c r="BQ96" s="17">
        <v>1.0119409026512851</v>
      </c>
      <c r="BR96" s="16"/>
      <c r="BS96" s="16"/>
      <c r="BT96" s="17">
        <f t="shared" si="6"/>
        <v>0.40008225974446709</v>
      </c>
      <c r="BU96" s="16"/>
      <c r="BV96" s="16">
        <f>BT96/'Conversions, Sources &amp; Comments'!F93</f>
        <v>2.8299964614242357</v>
      </c>
    </row>
    <row r="97" spans="1:74" ht="12.75" customHeight="1">
      <c r="A97" s="13">
        <v>1486</v>
      </c>
      <c r="B97" s="14"/>
      <c r="C97" s="15">
        <v>208</v>
      </c>
      <c r="D97" s="15">
        <v>135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15">
        <v>5.8</v>
      </c>
      <c r="Q97" s="7"/>
      <c r="R97" s="7"/>
      <c r="S97" s="7"/>
      <c r="T97" s="15">
        <v>15</v>
      </c>
      <c r="U97" s="7"/>
      <c r="V97" s="15">
        <v>340</v>
      </c>
      <c r="W97" s="7"/>
      <c r="X97" s="7"/>
      <c r="Y97" s="7"/>
      <c r="Z97" s="7"/>
      <c r="AA97" s="7"/>
      <c r="AB97" s="7"/>
      <c r="AC97" s="7"/>
      <c r="AD97" s="7"/>
      <c r="AE97" s="17">
        <f>C97*'Conversions, Sources &amp; Comments'!$F94/222.6</f>
        <v>0.13209962264150946</v>
      </c>
      <c r="AF97" s="16"/>
      <c r="AG97" s="16"/>
      <c r="AH97" s="16"/>
      <c r="AI97" s="17"/>
      <c r="AJ97" s="16"/>
      <c r="AK97" s="16"/>
      <c r="AL97" s="16"/>
      <c r="AM97" s="17">
        <f>'Conversions, Sources &amp; Comments'!$F94*P97/0.56</f>
        <v>1.4642100000000002</v>
      </c>
      <c r="AN97" s="17"/>
      <c r="AO97" s="17"/>
      <c r="AP97" s="17"/>
      <c r="AQ97" s="17">
        <f>'Conversions, Sources &amp; Comments'!$F94*T97/0.835</f>
        <v>2.5396167664670664</v>
      </c>
      <c r="AR97" s="17"/>
      <c r="AS97" s="17">
        <f>'Conversions, Sources &amp; Comments'!$F94*V97</f>
        <v>48.066480000000006</v>
      </c>
      <c r="AT97" s="17">
        <f>'Conversions, Sources &amp; Comments'!$F94*W97/0.835</f>
        <v>0</v>
      </c>
      <c r="AU97" s="17"/>
      <c r="AV97" s="17"/>
      <c r="AW97" s="17"/>
      <c r="AX97" s="17"/>
      <c r="AY97" s="17"/>
      <c r="AZ97" s="17"/>
      <c r="BA97" s="16"/>
      <c r="BB97" s="17">
        <f t="shared" si="12"/>
        <v>9.5601421603018877E-2</v>
      </c>
      <c r="BC97" s="17">
        <v>4.0320533333333337</v>
      </c>
      <c r="BD97" s="17">
        <f t="shared" si="19"/>
        <v>0.13209962264150946</v>
      </c>
      <c r="BE97" s="17"/>
      <c r="BF97" s="17">
        <f t="shared" si="4"/>
        <v>0.35509417179471703</v>
      </c>
      <c r="BG97" s="17">
        <f t="shared" si="20"/>
        <v>0.13499471797132079</v>
      </c>
      <c r="BH97" s="17">
        <v>0.6</v>
      </c>
      <c r="BI97" s="17">
        <f t="shared" si="13"/>
        <v>1.9034730000000004</v>
      </c>
      <c r="BJ97" s="17">
        <v>2.0450211864406782</v>
      </c>
      <c r="BK97" s="17">
        <f t="shared" si="14"/>
        <v>0.04</v>
      </c>
      <c r="BL97" s="17">
        <v>0.15</v>
      </c>
      <c r="BM97" s="17">
        <f t="shared" si="15"/>
        <v>1.4642100000000002</v>
      </c>
      <c r="BN97" s="17">
        <f t="shared" si="17"/>
        <v>2.5396167664670664</v>
      </c>
      <c r="BO97" s="17">
        <f t="shared" si="18"/>
        <v>1.4642100000000002</v>
      </c>
      <c r="BP97" s="17">
        <f t="shared" si="16"/>
        <v>1.4642100000000002</v>
      </c>
      <c r="BQ97" s="17">
        <v>1.0119409026512851</v>
      </c>
      <c r="BR97" s="16"/>
      <c r="BS97" s="16"/>
      <c r="BT97" s="17">
        <f t="shared" si="6"/>
        <v>0.40091150132847003</v>
      </c>
      <c r="BU97" s="16"/>
      <c r="BV97" s="16">
        <f>BT97/'Conversions, Sources &amp; Comments'!F94</f>
        <v>2.8358621320238093</v>
      </c>
    </row>
    <row r="98" spans="1:74" ht="12.75" customHeight="1">
      <c r="A98" s="13">
        <v>1487</v>
      </c>
      <c r="B98" s="14"/>
      <c r="C98" s="15">
        <v>186</v>
      </c>
      <c r="D98" s="15">
        <v>110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5">
        <v>6.09</v>
      </c>
      <c r="Q98" s="7"/>
      <c r="R98" s="7"/>
      <c r="S98" s="7"/>
      <c r="T98" s="15">
        <v>15</v>
      </c>
      <c r="U98" s="7"/>
      <c r="V98" s="15">
        <v>330</v>
      </c>
      <c r="W98" s="7"/>
      <c r="X98" s="7"/>
      <c r="Y98" s="7"/>
      <c r="Z98" s="7"/>
      <c r="AA98" s="7"/>
      <c r="AB98" s="7"/>
      <c r="AC98" s="7"/>
      <c r="AD98" s="7"/>
      <c r="AE98" s="17">
        <f>C98*'Conversions, Sources &amp; Comments'!$F95/222.6</f>
        <v>0.11625250673854448</v>
      </c>
      <c r="AF98" s="16"/>
      <c r="AG98" s="16"/>
      <c r="AH98" s="16"/>
      <c r="AI98" s="17"/>
      <c r="AJ98" s="16"/>
      <c r="AK98" s="16"/>
      <c r="AL98" s="16"/>
      <c r="AM98" s="17">
        <f>'Conversions, Sources &amp; Comments'!$F95*P98/0.56</f>
        <v>1.5130169999999998</v>
      </c>
      <c r="AN98" s="17"/>
      <c r="AO98" s="17"/>
      <c r="AP98" s="17"/>
      <c r="AQ98" s="17">
        <f>'Conversions, Sources &amp; Comments'!$F95*T98/0.835</f>
        <v>2.4993053892215573</v>
      </c>
      <c r="AR98" s="17"/>
      <c r="AS98" s="17">
        <f>'Conversions, Sources &amp; Comments'!$F95*V98</f>
        <v>45.912239999999997</v>
      </c>
      <c r="AT98" s="17">
        <f>'Conversions, Sources &amp; Comments'!$F95*W98/0.835</f>
        <v>0</v>
      </c>
      <c r="AU98" s="17"/>
      <c r="AV98" s="17"/>
      <c r="AW98" s="17"/>
      <c r="AX98" s="17"/>
      <c r="AY98" s="17"/>
      <c r="AZ98" s="17"/>
      <c r="BA98" s="16"/>
      <c r="BB98" s="17">
        <f t="shared" si="12"/>
        <v>8.4132752894231805E-2</v>
      </c>
      <c r="BC98" s="17">
        <v>4.0425386666666663</v>
      </c>
      <c r="BD98" s="17">
        <f t="shared" si="19"/>
        <v>0.11625250673854448</v>
      </c>
      <c r="BE98" s="17"/>
      <c r="BF98" s="17">
        <f t="shared" si="4"/>
        <v>0.33567653931109437</v>
      </c>
      <c r="BG98" s="17">
        <f t="shared" si="20"/>
        <v>0.11880029667622642</v>
      </c>
      <c r="BH98" s="17">
        <v>0.6</v>
      </c>
      <c r="BI98" s="17">
        <f t="shared" si="13"/>
        <v>1.9669220999999999</v>
      </c>
      <c r="BJ98" s="17">
        <v>2.0813771186440677</v>
      </c>
      <c r="BK98" s="17">
        <f t="shared" si="14"/>
        <v>0.04</v>
      </c>
      <c r="BL98" s="17">
        <v>0.15</v>
      </c>
      <c r="BM98" s="17">
        <f t="shared" si="15"/>
        <v>1.5130169999999998</v>
      </c>
      <c r="BN98" s="17">
        <f t="shared" si="17"/>
        <v>2.4993053892215573</v>
      </c>
      <c r="BO98" s="17">
        <f t="shared" si="18"/>
        <v>1.5130169999999998</v>
      </c>
      <c r="BP98" s="17">
        <f t="shared" si="16"/>
        <v>1.5130169999999998</v>
      </c>
      <c r="BQ98" s="17">
        <v>1.0119409026512851</v>
      </c>
      <c r="BR98" s="16"/>
      <c r="BS98" s="16"/>
      <c r="BT98" s="17">
        <f t="shared" si="6"/>
        <v>0.39204669857508917</v>
      </c>
      <c r="BU98" s="16"/>
      <c r="BV98" s="16">
        <f>BT98/'Conversions, Sources &amp; Comments'!F95</f>
        <v>2.8178849589952359</v>
      </c>
    </row>
    <row r="99" spans="1:74" ht="12.75" customHeight="1">
      <c r="A99" s="13">
        <v>1488</v>
      </c>
      <c r="B99" s="14"/>
      <c r="C99" s="15">
        <v>185</v>
      </c>
      <c r="D99" s="15">
        <v>149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5">
        <v>5.8</v>
      </c>
      <c r="Q99" s="7"/>
      <c r="R99" s="7"/>
      <c r="S99" s="7"/>
      <c r="T99" s="15">
        <v>15</v>
      </c>
      <c r="U99" s="7"/>
      <c r="V99" s="15">
        <v>325</v>
      </c>
      <c r="W99" s="7"/>
      <c r="X99" s="7"/>
      <c r="Y99" s="7"/>
      <c r="Z99" s="7"/>
      <c r="AA99" s="7"/>
      <c r="AB99" s="7"/>
      <c r="AC99" s="7"/>
      <c r="AD99" s="7"/>
      <c r="AE99" s="17">
        <f>C99*'Conversions, Sources &amp; Comments'!$F96/222.6</f>
        <v>0.11376253369272238</v>
      </c>
      <c r="AF99" s="16"/>
      <c r="AG99" s="16"/>
      <c r="AH99" s="16"/>
      <c r="AI99" s="17"/>
      <c r="AJ99" s="16"/>
      <c r="AK99" s="16"/>
      <c r="AL99" s="16"/>
      <c r="AM99" s="17">
        <f>'Conversions, Sources &amp; Comments'!$F96*P99/0.56</f>
        <v>1.4177271428571427</v>
      </c>
      <c r="AN99" s="17"/>
      <c r="AO99" s="17"/>
      <c r="AP99" s="17"/>
      <c r="AQ99" s="17">
        <f>'Conversions, Sources &amp; Comments'!$F96*T99/0.835</f>
        <v>2.4589940119760478</v>
      </c>
      <c r="AR99" s="17"/>
      <c r="AS99" s="17">
        <f>'Conversions, Sources &amp; Comments'!$F96*V99</f>
        <v>44.487300000000005</v>
      </c>
      <c r="AT99" s="17">
        <f>'Conversions, Sources &amp; Comments'!$F96*W99/0.835</f>
        <v>0</v>
      </c>
      <c r="AU99" s="17"/>
      <c r="AV99" s="17"/>
      <c r="AW99" s="17"/>
      <c r="AX99" s="17"/>
      <c r="AY99" s="17"/>
      <c r="AZ99" s="17"/>
      <c r="BA99" s="16"/>
      <c r="BB99" s="17">
        <f t="shared" si="12"/>
        <v>8.2330741971159027E-2</v>
      </c>
      <c r="BC99" s="17">
        <v>4.0530239999999997</v>
      </c>
      <c r="BD99" s="17">
        <f t="shared" si="19"/>
        <v>0.11376253369272238</v>
      </c>
      <c r="BE99" s="17"/>
      <c r="BF99" s="17">
        <f t="shared" si="4"/>
        <v>0.33287984082747168</v>
      </c>
      <c r="BG99" s="17">
        <f t="shared" si="20"/>
        <v>0.11625575338113209</v>
      </c>
      <c r="BH99" s="17">
        <v>0.6</v>
      </c>
      <c r="BI99" s="17">
        <f t="shared" si="13"/>
        <v>1.8430452857142856</v>
      </c>
      <c r="BJ99" s="17">
        <v>2.0359322033898306</v>
      </c>
      <c r="BK99" s="17">
        <f t="shared" si="14"/>
        <v>0.04</v>
      </c>
      <c r="BL99" s="17">
        <v>0.15</v>
      </c>
      <c r="BM99" s="17">
        <f t="shared" si="15"/>
        <v>1.4177271428571427</v>
      </c>
      <c r="BN99" s="17">
        <f t="shared" si="17"/>
        <v>2.4589940119760478</v>
      </c>
      <c r="BO99" s="17">
        <f t="shared" si="18"/>
        <v>1.4177271428571427</v>
      </c>
      <c r="BP99" s="17">
        <f t="shared" si="16"/>
        <v>1.4177271428571427</v>
      </c>
      <c r="BQ99" s="17">
        <v>1.0119409026512851</v>
      </c>
      <c r="BR99" s="16"/>
      <c r="BS99" s="16"/>
      <c r="BT99" s="17">
        <f t="shared" si="6"/>
        <v>0.38610161814723082</v>
      </c>
      <c r="BU99" s="16"/>
      <c r="BV99" s="16">
        <f>BT99/'Conversions, Sources &amp; Comments'!F96</f>
        <v>2.8206482726047661</v>
      </c>
    </row>
    <row r="100" spans="1:74" ht="12.75" customHeight="1">
      <c r="A100" s="13">
        <v>1489</v>
      </c>
      <c r="B100" s="14"/>
      <c r="C100" s="15">
        <v>373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15">
        <v>5.8</v>
      </c>
      <c r="Q100" s="7"/>
      <c r="R100" s="7"/>
      <c r="S100" s="7"/>
      <c r="T100" s="15">
        <v>15</v>
      </c>
      <c r="U100" s="7"/>
      <c r="V100" s="15">
        <v>300</v>
      </c>
      <c r="W100" s="7"/>
      <c r="X100" s="7"/>
      <c r="Y100" s="7"/>
      <c r="Z100" s="7"/>
      <c r="AA100" s="7"/>
      <c r="AB100" s="7"/>
      <c r="AC100" s="7"/>
      <c r="AD100" s="7"/>
      <c r="AE100" s="17">
        <f>C100*'Conversions, Sources &amp; Comments'!$F97/222.6</f>
        <v>0.22936986522911051</v>
      </c>
      <c r="AF100" s="16"/>
      <c r="AG100" s="16"/>
      <c r="AH100" s="16"/>
      <c r="AI100" s="17"/>
      <c r="AJ100" s="16"/>
      <c r="AK100" s="16"/>
      <c r="AL100" s="16"/>
      <c r="AM100" s="17">
        <f>'Conversions, Sources &amp; Comments'!$F97*P100/0.56</f>
        <v>1.4177271428571427</v>
      </c>
      <c r="AN100" s="17"/>
      <c r="AO100" s="17"/>
      <c r="AP100" s="17"/>
      <c r="AQ100" s="17">
        <f>'Conversions, Sources &amp; Comments'!$F97*T100/0.835</f>
        <v>2.4589940119760478</v>
      </c>
      <c r="AR100" s="17"/>
      <c r="AS100" s="17">
        <f>'Conversions, Sources &amp; Comments'!$F97*V100</f>
        <v>41.065200000000004</v>
      </c>
      <c r="AT100" s="17">
        <f>'Conversions, Sources &amp; Comments'!$F97*W100/0.835</f>
        <v>0</v>
      </c>
      <c r="AU100" s="17"/>
      <c r="AV100" s="17"/>
      <c r="AW100" s="17"/>
      <c r="AX100" s="17"/>
      <c r="AY100" s="17"/>
      <c r="AZ100" s="17"/>
      <c r="BA100" s="16"/>
      <c r="BB100" s="17">
        <f t="shared" si="12"/>
        <v>0.16599657705536389</v>
      </c>
      <c r="BC100" s="17">
        <v>4.0635093333333332</v>
      </c>
      <c r="BD100" s="17">
        <f t="shared" si="19"/>
        <v>0.22936986522911051</v>
      </c>
      <c r="BE100" s="17"/>
      <c r="BF100" s="17">
        <f t="shared" si="4"/>
        <v>0.47703728710611315</v>
      </c>
      <c r="BG100" s="17">
        <f t="shared" si="20"/>
        <v>0.23439673519547172</v>
      </c>
      <c r="BH100" s="17">
        <v>0.6</v>
      </c>
      <c r="BI100" s="17">
        <f t="shared" si="13"/>
        <v>1.8430452857142856</v>
      </c>
      <c r="BJ100" s="17">
        <v>2.1268220338983048</v>
      </c>
      <c r="BK100" s="17">
        <f t="shared" si="14"/>
        <v>0.04</v>
      </c>
      <c r="BL100" s="17">
        <v>0.15</v>
      </c>
      <c r="BM100" s="17">
        <f t="shared" si="15"/>
        <v>1.4177271428571427</v>
      </c>
      <c r="BN100" s="17">
        <f t="shared" si="17"/>
        <v>2.4589940119760478</v>
      </c>
      <c r="BO100" s="17">
        <f t="shared" si="18"/>
        <v>1.4177271428571427</v>
      </c>
      <c r="BP100" s="17">
        <f t="shared" si="16"/>
        <v>1.4177271428571427</v>
      </c>
      <c r="BQ100" s="17">
        <v>1.0119409026512851</v>
      </c>
      <c r="BR100" s="16"/>
      <c r="BS100" s="16"/>
      <c r="BT100" s="17">
        <f t="shared" si="6"/>
        <v>0.46528387009379629</v>
      </c>
      <c r="BU100" s="16"/>
      <c r="BV100" s="16">
        <f>BT100/'Conversions, Sources &amp; Comments'!F97</f>
        <v>3.3991107075611193</v>
      </c>
    </row>
    <row r="101" spans="1:74" ht="12.75" customHeight="1">
      <c r="A101" s="13">
        <v>1490</v>
      </c>
      <c r="B101" s="14"/>
      <c r="C101" s="15">
        <v>485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15">
        <v>5.8</v>
      </c>
      <c r="Q101" s="7"/>
      <c r="R101" s="7"/>
      <c r="S101" s="7"/>
      <c r="T101" s="15">
        <v>15</v>
      </c>
      <c r="U101" s="7"/>
      <c r="V101" s="15">
        <v>280</v>
      </c>
      <c r="W101" s="15">
        <v>11.3</v>
      </c>
      <c r="X101" s="7"/>
      <c r="Y101" s="7"/>
      <c r="Z101" s="7"/>
      <c r="AA101" s="7"/>
      <c r="AB101" s="7"/>
      <c r="AC101" s="7"/>
      <c r="AD101" s="7"/>
      <c r="AE101" s="17">
        <f>C101*'Conversions, Sources &amp; Comments'!$F98/222.6</f>
        <v>0.29702001347708901</v>
      </c>
      <c r="AF101" s="16"/>
      <c r="AG101" s="16"/>
      <c r="AH101" s="16"/>
      <c r="AI101" s="17"/>
      <c r="AJ101" s="16"/>
      <c r="AK101" s="16"/>
      <c r="AL101" s="16"/>
      <c r="AM101" s="17">
        <f>'Conversions, Sources &amp; Comments'!$F98*P101/0.56</f>
        <v>1.4119167857142858</v>
      </c>
      <c r="AN101" s="17"/>
      <c r="AO101" s="17"/>
      <c r="AP101" s="17"/>
      <c r="AQ101" s="17">
        <f>'Conversions, Sources &amp; Comments'!$F98*T101/0.835</f>
        <v>2.4489161676646711</v>
      </c>
      <c r="AR101" s="17"/>
      <c r="AS101" s="17">
        <f>'Conversions, Sources &amp; Comments'!$F98*V101</f>
        <v>38.170440000000006</v>
      </c>
      <c r="AT101" s="17">
        <f>'Conversions, Sources &amp; Comments'!$F98*W101/0.835</f>
        <v>1.8448501796407193</v>
      </c>
      <c r="AU101" s="17"/>
      <c r="AV101" s="17"/>
      <c r="AW101" s="17"/>
      <c r="AX101" s="17"/>
      <c r="AY101" s="17"/>
      <c r="AZ101" s="17"/>
      <c r="BA101" s="16"/>
      <c r="BB101" s="17">
        <f t="shared" si="12"/>
        <v>0.21495546289346365</v>
      </c>
      <c r="BC101" s="17">
        <v>4.0739946666666667</v>
      </c>
      <c r="BD101" s="17">
        <f t="shared" si="19"/>
        <v>0.29702001347708901</v>
      </c>
      <c r="BE101" s="17"/>
      <c r="BF101" s="17">
        <f t="shared" si="4"/>
        <v>0.56151930827418872</v>
      </c>
      <c r="BG101" s="17">
        <f t="shared" si="20"/>
        <v>0.30352950409245288</v>
      </c>
      <c r="BH101" s="17">
        <v>0.6</v>
      </c>
      <c r="BI101" s="17">
        <f t="shared" si="13"/>
        <v>1.8354918214285716</v>
      </c>
      <c r="BJ101" s="17">
        <v>2.2540677966101694</v>
      </c>
      <c r="BK101" s="17">
        <f t="shared" si="14"/>
        <v>0.04</v>
      </c>
      <c r="BL101" s="17">
        <v>0.15</v>
      </c>
      <c r="BM101" s="17">
        <f t="shared" si="15"/>
        <v>1.4119167857142858</v>
      </c>
      <c r="BN101" s="17">
        <f t="shared" si="17"/>
        <v>2.4489161676646711</v>
      </c>
      <c r="BO101" s="17">
        <f t="shared" si="18"/>
        <v>1.4119167857142858</v>
      </c>
      <c r="BP101" s="17">
        <f t="shared" si="16"/>
        <v>1.4119167857142858</v>
      </c>
      <c r="BQ101" s="17">
        <v>1.0119409026512851</v>
      </c>
      <c r="BR101" s="16"/>
      <c r="BS101" s="16"/>
      <c r="BT101" s="17">
        <f t="shared" si="6"/>
        <v>0.51227683917221867</v>
      </c>
      <c r="BU101" s="16"/>
      <c r="BV101" s="16">
        <f>BT101/'Conversions, Sources &amp; Comments'!F98</f>
        <v>3.7578166499579568</v>
      </c>
    </row>
    <row r="102" spans="1:74" ht="12.75" customHeight="1">
      <c r="A102" s="13">
        <v>1491</v>
      </c>
      <c r="B102" s="14"/>
      <c r="C102" s="15">
        <v>520</v>
      </c>
      <c r="D102" s="15">
        <v>159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15">
        <v>6.96</v>
      </c>
      <c r="Q102" s="7"/>
      <c r="R102" s="7"/>
      <c r="S102" s="7"/>
      <c r="T102" s="15">
        <v>14</v>
      </c>
      <c r="U102" s="7"/>
      <c r="V102" s="15">
        <v>285</v>
      </c>
      <c r="W102" s="15">
        <v>11.7</v>
      </c>
      <c r="X102" s="7"/>
      <c r="Y102" s="7"/>
      <c r="Z102" s="7"/>
      <c r="AA102" s="7"/>
      <c r="AB102" s="7"/>
      <c r="AC102" s="7"/>
      <c r="AD102" s="7"/>
      <c r="AE102" s="17">
        <f>C102*'Conversions, Sources &amp; Comments'!$F99/222.6</f>
        <v>0.31845444743935319</v>
      </c>
      <c r="AF102" s="16"/>
      <c r="AG102" s="16"/>
      <c r="AH102" s="16"/>
      <c r="AI102" s="17"/>
      <c r="AJ102" s="16"/>
      <c r="AK102" s="16"/>
      <c r="AL102" s="16"/>
      <c r="AM102" s="17">
        <f>'Conversions, Sources &amp; Comments'!$F99*P102/0.56</f>
        <v>1.6943001428571429</v>
      </c>
      <c r="AN102" s="17"/>
      <c r="AO102" s="17"/>
      <c r="AP102" s="17"/>
      <c r="AQ102" s="17">
        <f>'Conversions, Sources &amp; Comments'!$F99*T102/0.835</f>
        <v>2.2856550898203598</v>
      </c>
      <c r="AR102" s="17"/>
      <c r="AS102" s="17">
        <f>'Conversions, Sources &amp; Comments'!$F99*V102</f>
        <v>38.852055000000007</v>
      </c>
      <c r="AT102" s="17">
        <f>'Conversions, Sources &amp; Comments'!$F99*W102/0.835</f>
        <v>1.9101546107784435</v>
      </c>
      <c r="AU102" s="17"/>
      <c r="AV102" s="17"/>
      <c r="AW102" s="17"/>
      <c r="AX102" s="17"/>
      <c r="AY102" s="17"/>
      <c r="AZ102" s="17"/>
      <c r="BA102" s="16"/>
      <c r="BB102" s="17">
        <f t="shared" ref="BB102:BB116" si="21">0.723707*BD102</f>
        <v>0.23046771279299197</v>
      </c>
      <c r="BC102" s="17">
        <v>4.0844800000000001</v>
      </c>
      <c r="BD102" s="17">
        <f t="shared" si="19"/>
        <v>0.31845444743935319</v>
      </c>
      <c r="BE102" s="17"/>
      <c r="BF102" s="17">
        <f t="shared" ref="BF102:BF165" si="22">0.074702+1.244348*BD102+(0.011645+0.017128)*BC102</f>
        <v>0.58849289780226433</v>
      </c>
      <c r="BG102" s="17">
        <f t="shared" si="20"/>
        <v>0.3254336951094341</v>
      </c>
      <c r="BH102" s="17">
        <v>0.6</v>
      </c>
      <c r="BI102" s="17">
        <f t="shared" ref="BI102:BI133" si="23">1.3*BO102</f>
        <v>2.202590185714286</v>
      </c>
      <c r="BJ102" s="17">
        <v>2.263156779661017</v>
      </c>
      <c r="BK102" s="17">
        <f t="shared" si="14"/>
        <v>0.04</v>
      </c>
      <c r="BL102" s="17">
        <v>0.15</v>
      </c>
      <c r="BM102" s="17">
        <f t="shared" si="15"/>
        <v>1.6943001428571429</v>
      </c>
      <c r="BN102" s="17">
        <f t="shared" si="17"/>
        <v>2.2856550898203598</v>
      </c>
      <c r="BO102" s="17">
        <f t="shared" si="18"/>
        <v>1.6943001428571429</v>
      </c>
      <c r="BP102" s="17">
        <f t="shared" si="16"/>
        <v>1.6943001428571429</v>
      </c>
      <c r="BQ102" s="17">
        <v>1.0119409026512851</v>
      </c>
      <c r="BR102" s="16"/>
      <c r="BS102" s="16"/>
      <c r="BT102" s="17">
        <f t="shared" ref="BT102:BT165" si="24">(182*$BF102+$BG$6*$BG102+$BH$6*$BH102+$BI$6*$BI102+$BJ$6*$BJ102+$BK$6*$BK102+$BL$6*$BL102+$BM$6*$BM102+$BN$6*$BN102+$BO$6*$BO102+$BP$6*$BP102+5*$BQ102)/414.8987</f>
        <v>0.53491048499862304</v>
      </c>
      <c r="BU102" s="16"/>
      <c r="BV102" s="16">
        <f>BT102/'Conversions, Sources &amp; Comments'!F99</f>
        <v>3.9238461961563562</v>
      </c>
    </row>
    <row r="103" spans="1:74" ht="12.75" customHeight="1">
      <c r="A103" s="13">
        <v>1492</v>
      </c>
      <c r="B103" s="14"/>
      <c r="C103" s="15">
        <v>330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5">
        <v>14</v>
      </c>
      <c r="U103" s="7"/>
      <c r="V103" s="15">
        <v>300</v>
      </c>
      <c r="W103" s="7"/>
      <c r="X103" s="7"/>
      <c r="Y103" s="7"/>
      <c r="Z103" s="7"/>
      <c r="AA103" s="7"/>
      <c r="AB103" s="7"/>
      <c r="AC103" s="15">
        <v>2.56</v>
      </c>
      <c r="AD103" s="15"/>
      <c r="AE103" s="17">
        <f>C103*'Conversions, Sources &amp; Comments'!$F100/222.6</f>
        <v>0.20292776280323452</v>
      </c>
      <c r="AF103" s="16"/>
      <c r="AG103" s="16"/>
      <c r="AH103" s="16"/>
      <c r="AI103" s="17"/>
      <c r="AJ103" s="16"/>
      <c r="AK103" s="16"/>
      <c r="AL103" s="16"/>
      <c r="AM103" s="17">
        <f>'Conversions, Sources &amp; Comments'!$F100*P103/0.56</f>
        <v>0</v>
      </c>
      <c r="AN103" s="17"/>
      <c r="AO103" s="17"/>
      <c r="AP103" s="17"/>
      <c r="AQ103" s="17">
        <f>'Conversions, Sources &amp; Comments'!$F100*T103/0.835</f>
        <v>2.2950610778443115</v>
      </c>
      <c r="AR103" s="17"/>
      <c r="AS103" s="17">
        <f>'Conversions, Sources &amp; Comments'!$F100*V103</f>
        <v>41.065200000000004</v>
      </c>
      <c r="AT103" s="17">
        <f>'Conversions, Sources &amp; Comments'!$F100*W103/0.835</f>
        <v>0</v>
      </c>
      <c r="AU103" s="17"/>
      <c r="AV103" s="17"/>
      <c r="AW103" s="17"/>
      <c r="AX103" s="17"/>
      <c r="AY103" s="17"/>
      <c r="AZ103" s="17">
        <f>'Conversions, Sources &amp; Comments'!$F100*AC103/0.56</f>
        <v>0.62575542857142852</v>
      </c>
      <c r="BA103" s="16"/>
      <c r="BB103" s="17">
        <f t="shared" si="21"/>
        <v>0.14686024243504045</v>
      </c>
      <c r="BC103" s="17">
        <v>4.0949653333333336</v>
      </c>
      <c r="BD103" s="17">
        <f t="shared" si="19"/>
        <v>0.20292776280323452</v>
      </c>
      <c r="BE103" s="17"/>
      <c r="BF103" s="17">
        <f t="shared" si="22"/>
        <v>0.44503919332467928</v>
      </c>
      <c r="BG103" s="17">
        <f t="shared" si="20"/>
        <v>0.20737512765283023</v>
      </c>
      <c r="BH103" s="17">
        <f t="shared" ref="BH103:BH108" si="25">AZ103</f>
        <v>0.62575542857142852</v>
      </c>
      <c r="BI103" s="17">
        <f t="shared" si="23"/>
        <v>2.1060000000000003</v>
      </c>
      <c r="BJ103" s="17">
        <v>2.2813347457627118</v>
      </c>
      <c r="BK103" s="17">
        <f t="shared" si="14"/>
        <v>4.1717028571428567E-2</v>
      </c>
      <c r="BL103" s="17">
        <v>0.15</v>
      </c>
      <c r="BM103" s="17">
        <f t="shared" si="15"/>
        <v>1.62</v>
      </c>
      <c r="BN103" s="17">
        <f t="shared" si="17"/>
        <v>2.2950610778443115</v>
      </c>
      <c r="BO103" s="17">
        <v>1.62</v>
      </c>
      <c r="BP103" s="17">
        <f t="shared" si="16"/>
        <v>1.62</v>
      </c>
      <c r="BQ103" s="17">
        <v>1.0119409026512851</v>
      </c>
      <c r="BR103" s="16"/>
      <c r="BS103" s="16"/>
      <c r="BT103" s="17">
        <f t="shared" si="24"/>
        <v>0.45674936323506021</v>
      </c>
      <c r="BU103" s="16"/>
      <c r="BV103" s="16">
        <f>BT103/'Conversions, Sources &amp; Comments'!F100</f>
        <v>3.3367622456609989</v>
      </c>
    </row>
    <row r="104" spans="1:74" ht="12.75" customHeight="1">
      <c r="A104" s="13">
        <v>1493</v>
      </c>
      <c r="B104" s="14"/>
      <c r="C104" s="15">
        <v>340</v>
      </c>
      <c r="D104" s="15">
        <v>135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15">
        <v>6.38</v>
      </c>
      <c r="Q104" s="7"/>
      <c r="R104" s="7"/>
      <c r="S104" s="7"/>
      <c r="T104" s="15">
        <v>14</v>
      </c>
      <c r="U104" s="7"/>
      <c r="V104" s="15">
        <v>300</v>
      </c>
      <c r="W104" s="7"/>
      <c r="X104" s="7"/>
      <c r="Y104" s="7"/>
      <c r="Z104" s="7"/>
      <c r="AA104" s="7"/>
      <c r="AB104" s="7"/>
      <c r="AC104" s="15">
        <v>2.74</v>
      </c>
      <c r="AD104" s="15"/>
      <c r="AE104" s="17">
        <f>C104*'Conversions, Sources &amp; Comments'!$F101/222.6</f>
        <v>0.20907708894878707</v>
      </c>
      <c r="AF104" s="16"/>
      <c r="AG104" s="16"/>
      <c r="AH104" s="16"/>
      <c r="AI104" s="17"/>
      <c r="AJ104" s="16"/>
      <c r="AK104" s="16"/>
      <c r="AL104" s="16"/>
      <c r="AM104" s="17">
        <f>'Conversions, Sources &amp; Comments'!$F101*P104/0.56</f>
        <v>1.5594998571428571</v>
      </c>
      <c r="AN104" s="17"/>
      <c r="AO104" s="17"/>
      <c r="AP104" s="17"/>
      <c r="AQ104" s="17">
        <f>'Conversions, Sources &amp; Comments'!$F101*T104/0.835</f>
        <v>2.2950610778443115</v>
      </c>
      <c r="AR104" s="17"/>
      <c r="AS104" s="17">
        <f>'Conversions, Sources &amp; Comments'!$F101*V104</f>
        <v>41.065200000000004</v>
      </c>
      <c r="AT104" s="17">
        <f>'Conversions, Sources &amp; Comments'!$F101*W104/0.835</f>
        <v>0</v>
      </c>
      <c r="AU104" s="17"/>
      <c r="AV104" s="17"/>
      <c r="AW104" s="17"/>
      <c r="AX104" s="17"/>
      <c r="AY104" s="17"/>
      <c r="AZ104" s="17">
        <f>'Conversions, Sources &amp; Comments'!$F101*AC104/0.56</f>
        <v>0.66975385714285718</v>
      </c>
      <c r="BA104" s="16"/>
      <c r="BB104" s="17">
        <f t="shared" si="21"/>
        <v>0.15131055281185984</v>
      </c>
      <c r="BC104" s="17">
        <v>4.105450666666667</v>
      </c>
      <c r="BD104" s="17">
        <f t="shared" si="19"/>
        <v>0.20907708894878707</v>
      </c>
      <c r="BE104" s="17"/>
      <c r="BF104" s="17">
        <f t="shared" si="22"/>
        <v>0.45299278951124528</v>
      </c>
      <c r="BG104" s="17">
        <f t="shared" si="20"/>
        <v>0.2136592224301887</v>
      </c>
      <c r="BH104" s="17">
        <f t="shared" si="25"/>
        <v>0.66975385714285718</v>
      </c>
      <c r="BI104" s="17">
        <f t="shared" si="23"/>
        <v>2.0273498142857145</v>
      </c>
      <c r="BJ104" s="17">
        <v>2.2813347457627118</v>
      </c>
      <c r="BK104" s="17">
        <f t="shared" si="14"/>
        <v>4.4650257142857148E-2</v>
      </c>
      <c r="BL104" s="17">
        <v>0.15</v>
      </c>
      <c r="BM104" s="17">
        <f t="shared" si="15"/>
        <v>1.5594998571428571</v>
      </c>
      <c r="BN104" s="17">
        <f t="shared" si="17"/>
        <v>2.2950610778443115</v>
      </c>
      <c r="BO104" s="17">
        <f>AM104</f>
        <v>1.5594998571428571</v>
      </c>
      <c r="BP104" s="17">
        <f t="shared" si="16"/>
        <v>1.5594998571428571</v>
      </c>
      <c r="BQ104" s="17">
        <v>1.0119409026512851</v>
      </c>
      <c r="BR104" s="16"/>
      <c r="BS104" s="16"/>
      <c r="BT104" s="17">
        <f t="shared" si="24"/>
        <v>0.46202759713395919</v>
      </c>
      <c r="BU104" s="16"/>
      <c r="BV104" s="16">
        <f>BT104/'Conversions, Sources &amp; Comments'!F101</f>
        <v>3.3753221496592674</v>
      </c>
    </row>
    <row r="105" spans="1:74" ht="12.75" customHeight="1">
      <c r="A105" s="13">
        <v>1494</v>
      </c>
      <c r="B105" s="14"/>
      <c r="C105" s="15">
        <v>220</v>
      </c>
      <c r="D105" s="15">
        <v>152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15">
        <v>14</v>
      </c>
      <c r="U105" s="7"/>
      <c r="V105" s="15">
        <v>300</v>
      </c>
      <c r="W105" s="7"/>
      <c r="X105" s="7"/>
      <c r="Y105" s="7"/>
      <c r="Z105" s="7"/>
      <c r="AA105" s="7"/>
      <c r="AB105" s="7"/>
      <c r="AC105" s="15">
        <v>2.48</v>
      </c>
      <c r="AD105" s="15"/>
      <c r="AE105" s="17">
        <f>C105*'Conversions, Sources &amp; Comments'!$F102/222.6</f>
        <v>0.13528517520215633</v>
      </c>
      <c r="AF105" s="16"/>
      <c r="AG105" s="16"/>
      <c r="AH105" s="16"/>
      <c r="AI105" s="17"/>
      <c r="AJ105" s="16"/>
      <c r="AK105" s="16"/>
      <c r="AL105" s="16"/>
      <c r="AM105" s="17">
        <f>'Conversions, Sources &amp; Comments'!$F102*P105/0.56</f>
        <v>0</v>
      </c>
      <c r="AN105" s="17"/>
      <c r="AO105" s="17"/>
      <c r="AP105" s="17"/>
      <c r="AQ105" s="17">
        <f>'Conversions, Sources &amp; Comments'!$F102*T105/0.835</f>
        <v>2.2950610778443115</v>
      </c>
      <c r="AR105" s="17"/>
      <c r="AS105" s="17">
        <f>'Conversions, Sources &amp; Comments'!$F102*V105</f>
        <v>41.065200000000004</v>
      </c>
      <c r="AT105" s="17">
        <f>'Conversions, Sources &amp; Comments'!$F102*W105/0.835</f>
        <v>0</v>
      </c>
      <c r="AU105" s="17"/>
      <c r="AV105" s="17"/>
      <c r="AW105" s="17"/>
      <c r="AX105" s="17"/>
      <c r="AY105" s="17"/>
      <c r="AZ105" s="17">
        <f>'Conversions, Sources &amp; Comments'!$F102*AC105/0.56</f>
        <v>0.60620057142857131</v>
      </c>
      <c r="BA105" s="16"/>
      <c r="BB105" s="17">
        <f t="shared" si="21"/>
        <v>9.7906828290026948E-2</v>
      </c>
      <c r="BC105" s="17">
        <v>4.1159359999999996</v>
      </c>
      <c r="BD105" s="17">
        <f t="shared" si="19"/>
        <v>0.13528517520215633</v>
      </c>
      <c r="BE105" s="17"/>
      <c r="BF105" s="17">
        <f t="shared" si="22"/>
        <v>0.36147166372045281</v>
      </c>
      <c r="BG105" s="17">
        <f t="shared" si="20"/>
        <v>0.1382500851018868</v>
      </c>
      <c r="BH105" s="17">
        <f t="shared" si="25"/>
        <v>0.60620057142857131</v>
      </c>
      <c r="BI105" s="17">
        <f t="shared" si="23"/>
        <v>2.1060000000000003</v>
      </c>
      <c r="BJ105" s="17">
        <v>2.2722457627118642</v>
      </c>
      <c r="BK105" s="17">
        <f t="shared" si="14"/>
        <v>4.0413371428571418E-2</v>
      </c>
      <c r="BL105" s="17">
        <v>0.15</v>
      </c>
      <c r="BM105" s="17">
        <f t="shared" si="15"/>
        <v>1.62</v>
      </c>
      <c r="BN105" s="17">
        <f t="shared" si="17"/>
        <v>2.2950610778443115</v>
      </c>
      <c r="BO105" s="17">
        <v>1.62</v>
      </c>
      <c r="BP105" s="17">
        <f t="shared" si="16"/>
        <v>1.62</v>
      </c>
      <c r="BQ105" s="17">
        <v>1.0119409026512851</v>
      </c>
      <c r="BR105" s="16"/>
      <c r="BS105" s="16"/>
      <c r="BT105" s="17">
        <f t="shared" si="24"/>
        <v>0.4099252305741829</v>
      </c>
      <c r="BU105" s="16"/>
      <c r="BV105" s="16">
        <f>BT105/'Conversions, Sources &amp; Comments'!F102</f>
        <v>2.994690618145166</v>
      </c>
    </row>
    <row r="106" spans="1:74" ht="12.75" customHeight="1">
      <c r="A106" s="13">
        <v>1495</v>
      </c>
      <c r="B106" s="14"/>
      <c r="C106" s="15">
        <v>211</v>
      </c>
      <c r="D106" s="15">
        <v>131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15">
        <v>6.96</v>
      </c>
      <c r="Q106" s="7"/>
      <c r="R106" s="7"/>
      <c r="S106" s="7"/>
      <c r="T106" s="15">
        <v>14</v>
      </c>
      <c r="U106" s="7"/>
      <c r="V106" s="15">
        <v>300</v>
      </c>
      <c r="W106" s="7"/>
      <c r="X106" s="7"/>
      <c r="Y106" s="7"/>
      <c r="Z106" s="7"/>
      <c r="AA106" s="7"/>
      <c r="AB106" s="7"/>
      <c r="AC106" s="15">
        <v>2.37</v>
      </c>
      <c r="AD106" s="15"/>
      <c r="AE106" s="17">
        <f>C106*'Conversions, Sources &amp; Comments'!$F103/222.6</f>
        <v>0.12975078167115903</v>
      </c>
      <c r="AF106" s="16"/>
      <c r="AG106" s="16"/>
      <c r="AH106" s="16"/>
      <c r="AI106" s="17"/>
      <c r="AJ106" s="16"/>
      <c r="AK106" s="16"/>
      <c r="AL106" s="16"/>
      <c r="AM106" s="17">
        <f>'Conversions, Sources &amp; Comments'!$F103*P106/0.56</f>
        <v>1.7012725714285712</v>
      </c>
      <c r="AN106" s="17"/>
      <c r="AO106" s="17"/>
      <c r="AP106" s="17"/>
      <c r="AQ106" s="17">
        <f>'Conversions, Sources &amp; Comments'!$F103*T106/0.835</f>
        <v>2.2950610778443115</v>
      </c>
      <c r="AR106" s="17"/>
      <c r="AS106" s="17">
        <f>'Conversions, Sources &amp; Comments'!$F103*V106</f>
        <v>41.065200000000004</v>
      </c>
      <c r="AT106" s="17">
        <f>'Conversions, Sources &amp; Comments'!$F103*W106/0.835</f>
        <v>0</v>
      </c>
      <c r="AU106" s="17"/>
      <c r="AV106" s="17"/>
      <c r="AW106" s="17"/>
      <c r="AX106" s="17"/>
      <c r="AY106" s="17"/>
      <c r="AZ106" s="17">
        <f>'Conversions, Sources &amp; Comments'!$F103*AC106/0.56</f>
        <v>0.57931264285714279</v>
      </c>
      <c r="BA106" s="16"/>
      <c r="BB106" s="17">
        <f t="shared" si="21"/>
        <v>9.390154895088948E-2</v>
      </c>
      <c r="BC106" s="17">
        <v>4.1264213333333331</v>
      </c>
      <c r="BD106" s="17">
        <f t="shared" si="19"/>
        <v>0.12975078167115903</v>
      </c>
      <c r="BE106" s="17"/>
      <c r="BF106" s="17">
        <f t="shared" si="22"/>
        <v>0.35488664669494335</v>
      </c>
      <c r="BG106" s="17">
        <f t="shared" si="20"/>
        <v>0.13259439980226415</v>
      </c>
      <c r="BH106" s="17">
        <f t="shared" si="25"/>
        <v>0.57931264285714279</v>
      </c>
      <c r="BI106" s="17">
        <f t="shared" si="23"/>
        <v>2.2116543428571429</v>
      </c>
      <c r="BJ106" s="17">
        <v>2.263156779661017</v>
      </c>
      <c r="BK106" s="17">
        <f t="shared" si="14"/>
        <v>3.8620842857142852E-2</v>
      </c>
      <c r="BL106" s="17">
        <v>0.15</v>
      </c>
      <c r="BM106" s="17">
        <f t="shared" si="15"/>
        <v>1.7012725714285712</v>
      </c>
      <c r="BN106" s="17">
        <f t="shared" si="17"/>
        <v>2.2950610778443115</v>
      </c>
      <c r="BO106" s="17">
        <f>AM106</f>
        <v>1.7012725714285712</v>
      </c>
      <c r="BP106" s="17">
        <f t="shared" si="16"/>
        <v>1.7012725714285712</v>
      </c>
      <c r="BQ106" s="17">
        <v>1.0119409026512851</v>
      </c>
      <c r="BR106" s="16"/>
      <c r="BS106" s="16"/>
      <c r="BT106" s="17">
        <f t="shared" si="24"/>
        <v>0.40715636088464441</v>
      </c>
      <c r="BU106" s="16"/>
      <c r="BV106" s="16">
        <f>BT106/'Conversions, Sources &amp; Comments'!F103</f>
        <v>2.9744627632494987</v>
      </c>
    </row>
    <row r="107" spans="1:74" ht="12.75" customHeight="1">
      <c r="A107" s="13">
        <v>1496</v>
      </c>
      <c r="B107" s="14"/>
      <c r="C107" s="15">
        <v>390</v>
      </c>
      <c r="D107" s="15">
        <v>160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15">
        <v>14</v>
      </c>
      <c r="U107" s="7"/>
      <c r="V107" s="15">
        <v>300</v>
      </c>
      <c r="W107" s="7"/>
      <c r="X107" s="7"/>
      <c r="Y107" s="7"/>
      <c r="Z107" s="7"/>
      <c r="AA107" s="7"/>
      <c r="AB107" s="7"/>
      <c r="AC107" s="15">
        <v>2.52</v>
      </c>
      <c r="AD107" s="15"/>
      <c r="AE107" s="17">
        <f>C107*'Conversions, Sources &amp; Comments'!$F104/222.6</f>
        <v>0.23884083557951488</v>
      </c>
      <c r="AF107" s="16"/>
      <c r="AG107" s="16"/>
      <c r="AH107" s="16"/>
      <c r="AI107" s="17"/>
      <c r="AJ107" s="16"/>
      <c r="AK107" s="16"/>
      <c r="AL107" s="16"/>
      <c r="AM107" s="17">
        <f>'Conversions, Sources &amp; Comments'!$F104*P107/0.56</f>
        <v>0</v>
      </c>
      <c r="AN107" s="17"/>
      <c r="AO107" s="17"/>
      <c r="AP107" s="17"/>
      <c r="AQ107" s="17">
        <f>'Conversions, Sources &amp; Comments'!$F104*T107/0.835</f>
        <v>2.2856550898203598</v>
      </c>
      <c r="AR107" s="17"/>
      <c r="AS107" s="17">
        <f>'Conversions, Sources &amp; Comments'!$F104*V107</f>
        <v>40.896900000000009</v>
      </c>
      <c r="AT107" s="17">
        <f>'Conversions, Sources &amp; Comments'!$F104*W107/0.835</f>
        <v>0</v>
      </c>
      <c r="AU107" s="17"/>
      <c r="AV107" s="17"/>
      <c r="AW107" s="17"/>
      <c r="AX107" s="17"/>
      <c r="AY107" s="17"/>
      <c r="AZ107" s="17">
        <f>'Conversions, Sources &amp; Comments'!$F104*AC107/0.56</f>
        <v>0.6134535000000001</v>
      </c>
      <c r="BA107" s="16"/>
      <c r="BB107" s="17">
        <f t="shared" si="21"/>
        <v>0.17285078459474398</v>
      </c>
      <c r="BC107" s="17">
        <v>4.1369066666666665</v>
      </c>
      <c r="BD107" s="17">
        <f t="shared" si="19"/>
        <v>0.23884083557951488</v>
      </c>
      <c r="BE107" s="17"/>
      <c r="BF107" s="17">
        <f t="shared" si="22"/>
        <v>0.49093433159169819</v>
      </c>
      <c r="BG107" s="17">
        <f t="shared" si="20"/>
        <v>0.24407527133207554</v>
      </c>
      <c r="BH107" s="17">
        <f t="shared" si="25"/>
        <v>0.6134535000000001</v>
      </c>
      <c r="BI107" s="17">
        <f t="shared" si="23"/>
        <v>2.2116543428571429</v>
      </c>
      <c r="BJ107" s="17">
        <v>2.3934322033898305</v>
      </c>
      <c r="BK107" s="17">
        <f t="shared" si="14"/>
        <v>4.0896900000000007E-2</v>
      </c>
      <c r="BL107" s="17">
        <v>0.15</v>
      </c>
      <c r="BM107" s="17">
        <f t="shared" si="15"/>
        <v>1.7012725714285712</v>
      </c>
      <c r="BN107" s="17">
        <f t="shared" si="17"/>
        <v>2.2856550898203598</v>
      </c>
      <c r="BO107" s="17">
        <v>1.7012725714285712</v>
      </c>
      <c r="BP107" s="17">
        <f t="shared" ref="BP107:BP113" si="26">BO107</f>
        <v>1.7012725714285712</v>
      </c>
      <c r="BQ107" s="17">
        <v>1.0119409026512851</v>
      </c>
      <c r="BR107" s="16"/>
      <c r="BS107" s="16"/>
      <c r="BT107" s="17">
        <f t="shared" si="24"/>
        <v>0.48475145455732294</v>
      </c>
      <c r="BU107" s="16"/>
      <c r="BV107" s="16">
        <f>BT107/'Conversions, Sources &amp; Comments'!F104</f>
        <v>3.5559036593775288</v>
      </c>
    </row>
    <row r="108" spans="1:74" ht="12.75" customHeight="1">
      <c r="A108" s="13">
        <v>1497</v>
      </c>
      <c r="B108" s="14"/>
      <c r="C108" s="15">
        <v>445</v>
      </c>
      <c r="D108" s="15">
        <v>164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15">
        <v>6.96</v>
      </c>
      <c r="Q108" s="7"/>
      <c r="R108" s="7"/>
      <c r="S108" s="7"/>
      <c r="T108" s="15">
        <v>14</v>
      </c>
      <c r="U108" s="7"/>
      <c r="V108" s="15">
        <v>300</v>
      </c>
      <c r="W108" s="7"/>
      <c r="X108" s="7"/>
      <c r="Y108" s="7"/>
      <c r="Z108" s="7"/>
      <c r="AA108" s="7"/>
      <c r="AB108" s="7"/>
      <c r="AC108" s="15">
        <v>2.3199999999999998</v>
      </c>
      <c r="AD108" s="15"/>
      <c r="AE108" s="17">
        <f>C108*'Conversions, Sources &amp; Comments'!$F105/222.6</f>
        <v>0.27364501347708897</v>
      </c>
      <c r="AF108" s="16"/>
      <c r="AG108" s="16"/>
      <c r="AH108" s="16"/>
      <c r="AI108" s="17"/>
      <c r="AJ108" s="16"/>
      <c r="AK108" s="16"/>
      <c r="AL108" s="16"/>
      <c r="AM108" s="17">
        <f>'Conversions, Sources &amp; Comments'!$F105*P108/0.56</f>
        <v>1.7012725714285712</v>
      </c>
      <c r="AN108" s="17"/>
      <c r="AO108" s="17"/>
      <c r="AP108" s="17"/>
      <c r="AQ108" s="17">
        <f>'Conversions, Sources &amp; Comments'!$F105*T108/0.835</f>
        <v>2.2950610778443115</v>
      </c>
      <c r="AR108" s="17"/>
      <c r="AS108" s="17">
        <f>'Conversions, Sources &amp; Comments'!$F105*V108</f>
        <v>41.065200000000004</v>
      </c>
      <c r="AT108" s="17">
        <f>'Conversions, Sources &amp; Comments'!$F105*W108/0.835</f>
        <v>0</v>
      </c>
      <c r="AU108" s="17"/>
      <c r="AV108" s="17"/>
      <c r="AW108" s="17"/>
      <c r="AX108" s="17"/>
      <c r="AY108" s="17"/>
      <c r="AZ108" s="17">
        <f>'Conversions, Sources &amp; Comments'!$F105*AC108/0.56</f>
        <v>0.56709085714285712</v>
      </c>
      <c r="BA108" s="16"/>
      <c r="BB108" s="17">
        <f t="shared" si="21"/>
        <v>0.19803881176846364</v>
      </c>
      <c r="BC108" s="17">
        <v>4.147392</v>
      </c>
      <c r="BD108" s="17">
        <f t="shared" si="19"/>
        <v>0.27364501347708897</v>
      </c>
      <c r="BE108" s="17"/>
      <c r="BF108" s="17">
        <f t="shared" si="22"/>
        <v>0.53454453524618861</v>
      </c>
      <c r="BG108" s="17">
        <f t="shared" si="20"/>
        <v>0.27964221759245289</v>
      </c>
      <c r="BH108" s="17">
        <f t="shared" si="25"/>
        <v>0.56709085714285712</v>
      </c>
      <c r="BI108" s="17">
        <f t="shared" si="23"/>
        <v>2.2116543428571429</v>
      </c>
      <c r="BJ108" s="17">
        <v>2.4221533898305081</v>
      </c>
      <c r="BK108" s="17">
        <f t="shared" si="14"/>
        <v>3.780605714285714E-2</v>
      </c>
      <c r="BL108" s="17">
        <v>0.15</v>
      </c>
      <c r="BM108" s="17">
        <f t="shared" si="15"/>
        <v>1.7012725714285712</v>
      </c>
      <c r="BN108" s="17">
        <f t="shared" ref="BN108:BN131" si="27">AQ108</f>
        <v>2.2950610778443115</v>
      </c>
      <c r="BO108" s="17">
        <v>1.7012725714285712</v>
      </c>
      <c r="BP108" s="17">
        <f t="shared" si="26"/>
        <v>1.7012725714285712</v>
      </c>
      <c r="BQ108" s="17">
        <v>1.151257042123182</v>
      </c>
      <c r="BR108" s="16"/>
      <c r="BS108" s="16"/>
      <c r="BT108" s="17">
        <f t="shared" si="24"/>
        <v>0.50719873273575655</v>
      </c>
      <c r="BU108" s="16"/>
      <c r="BV108" s="16">
        <f>BT108/'Conversions, Sources &amp; Comments'!F105</f>
        <v>3.7053178803640785</v>
      </c>
    </row>
    <row r="109" spans="1:74" ht="12.75" customHeight="1">
      <c r="A109" s="13">
        <v>1498</v>
      </c>
      <c r="B109" s="14"/>
      <c r="C109" s="15">
        <v>269</v>
      </c>
      <c r="D109" s="15">
        <v>176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5">
        <v>17</v>
      </c>
      <c r="U109" s="7"/>
      <c r="V109" s="15">
        <v>310</v>
      </c>
      <c r="W109" s="7"/>
      <c r="X109" s="7"/>
      <c r="Y109" s="7"/>
      <c r="Z109" s="7"/>
      <c r="AA109" s="7"/>
      <c r="AB109" s="7"/>
      <c r="AC109" s="7"/>
      <c r="AD109" s="7"/>
      <c r="AE109" s="17">
        <f>C109*'Conversions, Sources &amp; Comments'!$F106/222.6</f>
        <v>0.16541687331536389</v>
      </c>
      <c r="AF109" s="16"/>
      <c r="AG109" s="16"/>
      <c r="AH109" s="16"/>
      <c r="AI109" s="17"/>
      <c r="AJ109" s="16"/>
      <c r="AK109" s="16"/>
      <c r="AL109" s="16"/>
      <c r="AM109" s="17">
        <f>'Conversions, Sources &amp; Comments'!$F106*P109/0.56</f>
        <v>0</v>
      </c>
      <c r="AN109" s="17"/>
      <c r="AO109" s="17"/>
      <c r="AP109" s="17"/>
      <c r="AQ109" s="17">
        <f>'Conversions, Sources &amp; Comments'!$F106*T109/0.835</f>
        <v>2.7868598802395215</v>
      </c>
      <c r="AR109" s="17"/>
      <c r="AS109" s="17">
        <f>'Conversions, Sources &amp; Comments'!$F106*V109</f>
        <v>42.434040000000003</v>
      </c>
      <c r="AT109" s="17">
        <f>'Conversions, Sources &amp; Comments'!$F106*W109/0.835</f>
        <v>0</v>
      </c>
      <c r="AU109" s="17"/>
      <c r="AV109" s="17"/>
      <c r="AW109" s="17"/>
      <c r="AX109" s="17"/>
      <c r="AY109" s="17"/>
      <c r="AZ109" s="17">
        <f>'Conversions, Sources &amp; Comments'!$F106*AC109/0.56</f>
        <v>0</v>
      </c>
      <c r="BA109" s="16"/>
      <c r="BB109" s="17">
        <f t="shared" si="21"/>
        <v>0.11971334913644205</v>
      </c>
      <c r="BC109" s="17">
        <v>4.1578773333333334</v>
      </c>
      <c r="BD109" s="17">
        <f t="shared" si="19"/>
        <v>0.16541687331536389</v>
      </c>
      <c r="BE109" s="17"/>
      <c r="BF109" s="17">
        <f t="shared" si="22"/>
        <v>0.40017275998822643</v>
      </c>
      <c r="BG109" s="17">
        <f t="shared" si="20"/>
        <v>0.16904214951094343</v>
      </c>
      <c r="BH109" s="17">
        <v>0.6</v>
      </c>
      <c r="BI109" s="17">
        <f t="shared" si="23"/>
        <v>2.2116543428571429</v>
      </c>
      <c r="BJ109" s="17">
        <v>2.4413008474576272</v>
      </c>
      <c r="BK109" s="17">
        <f t="shared" si="14"/>
        <v>0.04</v>
      </c>
      <c r="BL109" s="17">
        <v>0.15</v>
      </c>
      <c r="BM109" s="17">
        <f t="shared" si="15"/>
        <v>1.7012725714285712</v>
      </c>
      <c r="BN109" s="17">
        <f t="shared" si="27"/>
        <v>2.7868598802395215</v>
      </c>
      <c r="BO109" s="17">
        <v>1.7012725714285712</v>
      </c>
      <c r="BP109" s="17">
        <f t="shared" si="26"/>
        <v>1.7012725714285712</v>
      </c>
      <c r="BQ109" s="17">
        <v>0.87026917628010525</v>
      </c>
      <c r="BR109" s="16"/>
      <c r="BS109" s="16"/>
      <c r="BT109" s="17">
        <f t="shared" si="24"/>
        <v>0.43951107203229139</v>
      </c>
      <c r="BU109" s="16"/>
      <c r="BV109" s="16">
        <f>BT109/'Conversions, Sources &amp; Comments'!F106</f>
        <v>3.2108286726884909</v>
      </c>
    </row>
    <row r="110" spans="1:74" ht="12.75" customHeight="1">
      <c r="A110" s="13">
        <v>1499</v>
      </c>
      <c r="B110" s="14"/>
      <c r="C110" s="7"/>
      <c r="D110" s="15">
        <v>128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15">
        <v>17</v>
      </c>
      <c r="U110" s="7"/>
      <c r="V110" s="15">
        <v>300</v>
      </c>
      <c r="W110" s="7"/>
      <c r="X110" s="7"/>
      <c r="Y110" s="7"/>
      <c r="Z110" s="7"/>
      <c r="AA110" s="7"/>
      <c r="AB110" s="7"/>
      <c r="AC110" s="7"/>
      <c r="AD110" s="7"/>
      <c r="AE110" s="16"/>
      <c r="AF110" s="16"/>
      <c r="AG110" s="16"/>
      <c r="AH110" s="16"/>
      <c r="AI110" s="17"/>
      <c r="AJ110" s="16"/>
      <c r="AK110" s="16"/>
      <c r="AL110" s="16"/>
      <c r="AM110" s="17">
        <f>'Conversions, Sources &amp; Comments'!$F107*P110/0.56</f>
        <v>0</v>
      </c>
      <c r="AN110" s="17"/>
      <c r="AO110" s="17"/>
      <c r="AP110" s="17"/>
      <c r="AQ110" s="17">
        <f>'Conversions, Sources &amp; Comments'!$F107*T110/0.835</f>
        <v>2.7868598802395215</v>
      </c>
      <c r="AR110" s="17"/>
      <c r="AS110" s="17">
        <f>'Conversions, Sources &amp; Comments'!$F107*V110</f>
        <v>41.065200000000004</v>
      </c>
      <c r="AT110" s="17">
        <f>'Conversions, Sources &amp; Comments'!$F107*W110/0.835</f>
        <v>0</v>
      </c>
      <c r="AU110" s="17"/>
      <c r="AV110" s="17"/>
      <c r="AW110" s="17"/>
      <c r="AX110" s="17"/>
      <c r="AY110" s="17"/>
      <c r="AZ110" s="17">
        <f>'Conversions, Sources &amp; Comments'!$F107*AC110/0.56</f>
        <v>0</v>
      </c>
      <c r="BA110" s="16"/>
      <c r="BB110" s="17">
        <f t="shared" si="21"/>
        <v>0.13750433000000001</v>
      </c>
      <c r="BC110" s="17">
        <v>4.1683626666666669</v>
      </c>
      <c r="BD110" s="17">
        <v>0.19</v>
      </c>
      <c r="BE110" s="17"/>
      <c r="BF110" s="17">
        <f t="shared" si="22"/>
        <v>0.43106441900800002</v>
      </c>
      <c r="BG110" s="17">
        <v>0.19</v>
      </c>
      <c r="BH110" s="17">
        <v>0.6</v>
      </c>
      <c r="BI110" s="17">
        <f t="shared" si="23"/>
        <v>2.2116543428571429</v>
      </c>
      <c r="BJ110" s="17">
        <v>2.4221533898305081</v>
      </c>
      <c r="BK110" s="17">
        <f t="shared" si="14"/>
        <v>0.04</v>
      </c>
      <c r="BL110" s="17">
        <v>0.15</v>
      </c>
      <c r="BM110" s="17">
        <f t="shared" si="15"/>
        <v>1.7012725714285712</v>
      </c>
      <c r="BN110" s="17">
        <f t="shared" si="27"/>
        <v>2.7868598802395215</v>
      </c>
      <c r="BO110" s="17">
        <v>1.7012725714285712</v>
      </c>
      <c r="BP110" s="17">
        <f t="shared" si="26"/>
        <v>1.7012725714285712</v>
      </c>
      <c r="BQ110" s="17">
        <v>0.87026917628010525</v>
      </c>
      <c r="BR110" s="16"/>
      <c r="BS110" s="16"/>
      <c r="BT110" s="17">
        <f t="shared" si="24"/>
        <v>0.45544875365763454</v>
      </c>
      <c r="BU110" s="16"/>
      <c r="BV110" s="16">
        <f>BT110/'Conversions, Sources &amp; Comments'!F107</f>
        <v>3.3272606999914855</v>
      </c>
    </row>
    <row r="111" spans="1:74" ht="12.75" customHeight="1">
      <c r="A111" s="13">
        <v>1500</v>
      </c>
      <c r="B111" s="14"/>
      <c r="C111" s="15">
        <v>365</v>
      </c>
      <c r="D111" s="15">
        <v>244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15">
        <v>17</v>
      </c>
      <c r="U111" s="7"/>
      <c r="V111" s="15">
        <v>331</v>
      </c>
      <c r="W111" s="15">
        <v>16.7</v>
      </c>
      <c r="X111" s="7"/>
      <c r="Y111" s="7"/>
      <c r="Z111" s="7"/>
      <c r="AA111" s="7"/>
      <c r="AB111" s="7"/>
      <c r="AC111" s="7"/>
      <c r="AD111" s="7"/>
      <c r="AE111" s="17">
        <f>C111*'Conversions, Sources &amp; Comments'!$F108/222.6</f>
        <v>0.22445040431266847</v>
      </c>
      <c r="AF111" s="16"/>
      <c r="AG111" s="16"/>
      <c r="AH111" s="16"/>
      <c r="AI111" s="17"/>
      <c r="AJ111" s="16"/>
      <c r="AK111" s="16"/>
      <c r="AL111" s="16"/>
      <c r="AM111" s="17">
        <f>'Conversions, Sources &amp; Comments'!$F108*P111/0.56</f>
        <v>0</v>
      </c>
      <c r="AN111" s="17"/>
      <c r="AO111" s="17"/>
      <c r="AP111" s="17"/>
      <c r="AQ111" s="17">
        <f>'Conversions, Sources &amp; Comments'!$F108*T111/0.835</f>
        <v>2.7868598802395215</v>
      </c>
      <c r="AR111" s="17"/>
      <c r="AS111" s="17">
        <f>'Conversions, Sources &amp; Comments'!$F108*V111</f>
        <v>45.308604000000003</v>
      </c>
      <c r="AT111" s="17">
        <f>'Conversions, Sources &amp; Comments'!$F108*W111/0.835</f>
        <v>2.7376800000000001</v>
      </c>
      <c r="AU111" s="17"/>
      <c r="AV111" s="17"/>
      <c r="AW111" s="17"/>
      <c r="AX111" s="17"/>
      <c r="AY111" s="17"/>
      <c r="AZ111" s="17">
        <f>'Conversions, Sources &amp; Comments'!$F108*AC111/0.56</f>
        <v>0</v>
      </c>
      <c r="BA111" s="16"/>
      <c r="BB111" s="17">
        <f t="shared" si="21"/>
        <v>0.16243632875390834</v>
      </c>
      <c r="BC111" s="17">
        <v>4.1788480000000003</v>
      </c>
      <c r="BD111" s="17">
        <f t="shared" ref="BD111:BD116" si="28">AE111</f>
        <v>0.22445040431266847</v>
      </c>
      <c r="BE111" s="17"/>
      <c r="BF111" s="17">
        <f t="shared" si="22"/>
        <v>0.47423440520966037</v>
      </c>
      <c r="BG111" s="17">
        <f t="shared" ref="BG111:BG116" si="29">1.021916*AE111</f>
        <v>0.22936945937358491</v>
      </c>
      <c r="BH111" s="17">
        <v>0.6</v>
      </c>
      <c r="BI111" s="17">
        <f t="shared" si="23"/>
        <v>2.2116543428571429</v>
      </c>
      <c r="BJ111" s="17">
        <v>2.4030059322033899</v>
      </c>
      <c r="BK111" s="17">
        <f t="shared" si="14"/>
        <v>0.04</v>
      </c>
      <c r="BL111" s="17">
        <v>0.15</v>
      </c>
      <c r="BM111" s="17">
        <f t="shared" si="15"/>
        <v>1.7012725714285712</v>
      </c>
      <c r="BN111" s="17">
        <f t="shared" si="27"/>
        <v>2.7868598802395215</v>
      </c>
      <c r="BO111" s="17">
        <v>1.7012725714285712</v>
      </c>
      <c r="BP111" s="17">
        <f t="shared" si="26"/>
        <v>1.7012725714285712</v>
      </c>
      <c r="BQ111" s="17">
        <v>0.62167880274651821</v>
      </c>
      <c r="BR111" s="16"/>
      <c r="BS111" s="16"/>
      <c r="BT111" s="17">
        <f t="shared" si="24"/>
        <v>0.4760842261929778</v>
      </c>
      <c r="BU111" s="16"/>
      <c r="BV111" s="16">
        <f>BT111/'Conversions, Sources &amp; Comments'!F108</f>
        <v>3.4780122307426562</v>
      </c>
    </row>
    <row r="112" spans="1:74" ht="12.75" customHeight="1">
      <c r="A112" s="13">
        <v>1501</v>
      </c>
      <c r="B112" s="14"/>
      <c r="C112" s="15">
        <v>560</v>
      </c>
      <c r="D112" s="15">
        <v>225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15">
        <v>6.96</v>
      </c>
      <c r="Q112" s="7"/>
      <c r="R112" s="7"/>
      <c r="S112" s="7"/>
      <c r="T112" s="15">
        <v>14</v>
      </c>
      <c r="U112" s="7"/>
      <c r="V112" s="15">
        <v>325</v>
      </c>
      <c r="W112" s="15">
        <v>15.7</v>
      </c>
      <c r="X112" s="7"/>
      <c r="Y112" s="7"/>
      <c r="Z112" s="7"/>
      <c r="AA112" s="7"/>
      <c r="AB112" s="7"/>
      <c r="AC112" s="7"/>
      <c r="AD112" s="7"/>
      <c r="AE112" s="17">
        <f>C112*'Conversions, Sources &amp; Comments'!$F109/222.6</f>
        <v>0.3443622641509434</v>
      </c>
      <c r="AF112" s="16"/>
      <c r="AG112" s="16"/>
      <c r="AH112" s="16"/>
      <c r="AI112" s="17"/>
      <c r="AJ112" s="16"/>
      <c r="AK112" s="16"/>
      <c r="AL112" s="16"/>
      <c r="AM112" s="17">
        <f>'Conversions, Sources &amp; Comments'!$F109*P112/0.56</f>
        <v>1.7012725714285712</v>
      </c>
      <c r="AN112" s="17"/>
      <c r="AO112" s="17"/>
      <c r="AP112" s="17"/>
      <c r="AQ112" s="17">
        <f>'Conversions, Sources &amp; Comments'!$F109*T112/0.835</f>
        <v>2.2950610778443115</v>
      </c>
      <c r="AR112" s="17"/>
      <c r="AS112" s="17">
        <f>'Conversions, Sources &amp; Comments'!$F109*V112</f>
        <v>44.487300000000005</v>
      </c>
      <c r="AT112" s="17">
        <f>'Conversions, Sources &amp; Comments'!$F109*W112/0.835</f>
        <v>2.5737470658682633</v>
      </c>
      <c r="AU112" s="17"/>
      <c r="AV112" s="17"/>
      <c r="AW112" s="17"/>
      <c r="AX112" s="17"/>
      <c r="AY112" s="17"/>
      <c r="AZ112" s="17">
        <f>'Conversions, Sources &amp; Comments'!$F109*AC112/0.56</f>
        <v>0</v>
      </c>
      <c r="BA112" s="16"/>
      <c r="BB112" s="17">
        <f t="shared" si="21"/>
        <v>0.24921738110188679</v>
      </c>
      <c r="BC112" s="17">
        <v>4.1893333333333329</v>
      </c>
      <c r="BD112" s="17">
        <f t="shared" si="28"/>
        <v>0.3443622641509434</v>
      </c>
      <c r="BE112" s="17"/>
      <c r="BF112" s="17">
        <f t="shared" si="22"/>
        <v>0.62374818267169818</v>
      </c>
      <c r="BG112" s="17">
        <f t="shared" si="29"/>
        <v>0.3519093075320755</v>
      </c>
      <c r="BH112" s="17">
        <v>0.6</v>
      </c>
      <c r="BI112" s="17">
        <f t="shared" si="23"/>
        <v>2.2116543428571429</v>
      </c>
      <c r="BJ112" s="17">
        <v>2.4413008474576272</v>
      </c>
      <c r="BK112" s="17">
        <f t="shared" si="14"/>
        <v>0.04</v>
      </c>
      <c r="BL112" s="17">
        <v>0.15</v>
      </c>
      <c r="BM112" s="17">
        <f t="shared" si="15"/>
        <v>1.7012725714285712</v>
      </c>
      <c r="BN112" s="17">
        <f t="shared" si="27"/>
        <v>2.2950610778443115</v>
      </c>
      <c r="BO112" s="17">
        <v>1.7012725714285712</v>
      </c>
      <c r="BP112" s="17">
        <f t="shared" si="26"/>
        <v>1.7012725714285712</v>
      </c>
      <c r="BQ112" s="17">
        <v>1.0119409026512851</v>
      </c>
      <c r="BR112" s="16"/>
      <c r="BS112" s="16"/>
      <c r="BT112" s="17">
        <f t="shared" si="24"/>
        <v>0.5562845971490743</v>
      </c>
      <c r="BU112" s="16"/>
      <c r="BV112" s="16">
        <f>BT112/'Conversions, Sources &amp; Comments'!F109</f>
        <v>4.0639124890350535</v>
      </c>
    </row>
    <row r="113" spans="1:74" ht="12.75" customHeight="1">
      <c r="A113" s="13">
        <v>1502</v>
      </c>
      <c r="B113" s="14"/>
      <c r="C113" s="15">
        <v>664</v>
      </c>
      <c r="D113" s="15">
        <v>230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15">
        <v>15</v>
      </c>
      <c r="U113" s="7"/>
      <c r="V113" s="15">
        <v>310</v>
      </c>
      <c r="W113" s="15">
        <v>14.5</v>
      </c>
      <c r="X113" s="7"/>
      <c r="Y113" s="7"/>
      <c r="Z113" s="7"/>
      <c r="AA113" s="7"/>
      <c r="AB113" s="7"/>
      <c r="AC113" s="7"/>
      <c r="AD113" s="7"/>
      <c r="AE113" s="17">
        <f>C113*'Conversions, Sources &amp; Comments'!$F110/222.6</f>
        <v>0.4083152560646901</v>
      </c>
      <c r="AF113" s="16"/>
      <c r="AG113" s="16"/>
      <c r="AH113" s="16"/>
      <c r="AI113" s="17"/>
      <c r="AJ113" s="16"/>
      <c r="AK113" s="16"/>
      <c r="AL113" s="16"/>
      <c r="AM113" s="17">
        <f>'Conversions, Sources &amp; Comments'!$F110*P113/0.56</f>
        <v>0</v>
      </c>
      <c r="AN113" s="17"/>
      <c r="AO113" s="17"/>
      <c r="AP113" s="17"/>
      <c r="AQ113" s="17">
        <f>'Conversions, Sources &amp; Comments'!$F110*T113/0.835</f>
        <v>2.4589940119760478</v>
      </c>
      <c r="AR113" s="17"/>
      <c r="AS113" s="17">
        <f>'Conversions, Sources &amp; Comments'!$F110*V113</f>
        <v>42.434040000000003</v>
      </c>
      <c r="AT113" s="17">
        <f>'Conversions, Sources &amp; Comments'!$F110*W113/0.835</f>
        <v>2.3770275449101801</v>
      </c>
      <c r="AU113" s="17"/>
      <c r="AV113" s="17"/>
      <c r="AW113" s="17"/>
      <c r="AX113" s="17"/>
      <c r="AY113" s="17"/>
      <c r="AZ113" s="17">
        <f>'Conversions, Sources &amp; Comments'!$F110*AC113/0.56</f>
        <v>0</v>
      </c>
      <c r="BA113" s="16"/>
      <c r="BB113" s="17">
        <f t="shared" si="21"/>
        <v>0.29550060902080866</v>
      </c>
      <c r="BC113" s="17">
        <v>4.1998186666666664</v>
      </c>
      <c r="BD113" s="17">
        <f t="shared" si="28"/>
        <v>0.4083152560646901</v>
      </c>
      <c r="BE113" s="17"/>
      <c r="BF113" s="17">
        <f t="shared" si="22"/>
        <v>0.70362965474958505</v>
      </c>
      <c r="BG113" s="17">
        <f t="shared" si="29"/>
        <v>0.41726389321660384</v>
      </c>
      <c r="BH113" s="17">
        <v>0.6</v>
      </c>
      <c r="BI113" s="17">
        <f t="shared" si="23"/>
        <v>2.2116543428571429</v>
      </c>
      <c r="BJ113" s="17">
        <v>2.3934322033898305</v>
      </c>
      <c r="BK113" s="17">
        <f t="shared" si="14"/>
        <v>0.04</v>
      </c>
      <c r="BL113" s="17">
        <v>0.15</v>
      </c>
      <c r="BM113" s="17">
        <f t="shared" si="15"/>
        <v>1.7012725714285712</v>
      </c>
      <c r="BN113" s="17">
        <f t="shared" si="27"/>
        <v>2.4589940119760478</v>
      </c>
      <c r="BO113" s="17">
        <v>1.7012725714285712</v>
      </c>
      <c r="BP113" s="17">
        <f t="shared" si="26"/>
        <v>1.7012725714285712</v>
      </c>
      <c r="BQ113" s="17">
        <v>1.0119409026512851</v>
      </c>
      <c r="BR113" s="16"/>
      <c r="BS113" s="16"/>
      <c r="BT113" s="17">
        <f t="shared" si="24"/>
        <v>0.60089214616110309</v>
      </c>
      <c r="BU113" s="16"/>
      <c r="BV113" s="16">
        <f>BT113/'Conversions, Sources &amp; Comments'!F110</f>
        <v>4.3897909628671217</v>
      </c>
    </row>
    <row r="114" spans="1:74" ht="12.75" customHeight="1">
      <c r="A114" s="13">
        <v>1503</v>
      </c>
      <c r="B114" s="14"/>
      <c r="C114" s="15">
        <v>328</v>
      </c>
      <c r="D114" s="15">
        <v>175</v>
      </c>
      <c r="E114" s="7"/>
      <c r="F114" s="15">
        <v>600</v>
      </c>
      <c r="G114" s="7"/>
      <c r="H114" s="15">
        <v>171</v>
      </c>
      <c r="I114" s="7"/>
      <c r="J114" s="7"/>
      <c r="K114" s="7"/>
      <c r="L114" s="7"/>
      <c r="M114" s="7"/>
      <c r="N114" s="7"/>
      <c r="O114" s="7"/>
      <c r="P114" s="15">
        <v>6.96</v>
      </c>
      <c r="Q114" s="7"/>
      <c r="R114" s="7"/>
      <c r="S114" s="7"/>
      <c r="T114" s="15">
        <v>16</v>
      </c>
      <c r="U114" s="7"/>
      <c r="V114" s="15">
        <v>315</v>
      </c>
      <c r="W114" s="15">
        <v>15.1</v>
      </c>
      <c r="X114" s="7"/>
      <c r="Y114" s="7"/>
      <c r="Z114" s="7"/>
      <c r="AA114" s="7"/>
      <c r="AB114" s="15">
        <v>1078</v>
      </c>
      <c r="AC114" s="7"/>
      <c r="AD114" s="7"/>
      <c r="AE114" s="17">
        <f>C114*'Conversions, Sources &amp; Comments'!$F111/222.6</f>
        <v>0.20169789757412401</v>
      </c>
      <c r="AF114" s="16"/>
      <c r="AG114" s="17">
        <f>F114*'Conversions, Sources &amp; Comments'!$F111/222.6</f>
        <v>0.36895956873315366</v>
      </c>
      <c r="AH114" s="16"/>
      <c r="AI114" s="17"/>
      <c r="AJ114" s="16"/>
      <c r="AK114" s="16"/>
      <c r="AL114" s="16"/>
      <c r="AM114" s="17">
        <f>'Conversions, Sources &amp; Comments'!$F111*P114/0.56</f>
        <v>1.7012725714285712</v>
      </c>
      <c r="AN114" s="17"/>
      <c r="AO114" s="17"/>
      <c r="AP114" s="17"/>
      <c r="AQ114" s="17">
        <f>'Conversions, Sources &amp; Comments'!$F111*T114/0.835</f>
        <v>2.6229269461077847</v>
      </c>
      <c r="AR114" s="17"/>
      <c r="AS114" s="17">
        <f>'Conversions, Sources &amp; Comments'!$F111*V114</f>
        <v>43.118459999999999</v>
      </c>
      <c r="AT114" s="17">
        <f>'Conversions, Sources &amp; Comments'!$F111*W114/0.835</f>
        <v>2.4753873053892219</v>
      </c>
      <c r="AU114" s="17"/>
      <c r="AV114" s="17"/>
      <c r="AW114" s="17"/>
      <c r="AX114" s="17"/>
      <c r="AY114" s="17">
        <f>'Conversions, Sources &amp; Comments'!$F111*AB114/56</f>
        <v>2.6350170000000004</v>
      </c>
      <c r="AZ114" s="17">
        <f>'Conversions, Sources &amp; Comments'!$F111*AC114/0.56</f>
        <v>0</v>
      </c>
      <c r="BA114" s="16"/>
      <c r="BB114" s="17">
        <f t="shared" si="21"/>
        <v>0.14597018035967657</v>
      </c>
      <c r="BC114" s="17">
        <v>4.2103039999999998</v>
      </c>
      <c r="BD114" s="17">
        <f t="shared" si="28"/>
        <v>0.20169789757412401</v>
      </c>
      <c r="BE114" s="17"/>
      <c r="BF114" s="17">
        <f t="shared" si="22"/>
        <v>0.44682745244256605</v>
      </c>
      <c r="BG114" s="17">
        <f t="shared" si="29"/>
        <v>0.20611830869735853</v>
      </c>
      <c r="BH114" s="17">
        <v>0.6</v>
      </c>
      <c r="BI114" s="17">
        <f t="shared" si="23"/>
        <v>2.2116543428571429</v>
      </c>
      <c r="BJ114" s="17">
        <v>2.4125796610169492</v>
      </c>
      <c r="BK114" s="17">
        <f t="shared" si="14"/>
        <v>0.04</v>
      </c>
      <c r="BL114" s="17">
        <v>0.15</v>
      </c>
      <c r="BM114" s="17">
        <f t="shared" si="15"/>
        <v>2.6350170000000004</v>
      </c>
      <c r="BN114" s="17">
        <f t="shared" si="27"/>
        <v>2.6229269461077847</v>
      </c>
      <c r="BO114" s="17">
        <v>1.7012725714285712</v>
      </c>
      <c r="BP114" s="17">
        <f>AY114</f>
        <v>2.6350170000000004</v>
      </c>
      <c r="BQ114" s="17">
        <v>1.0119409026512851</v>
      </c>
      <c r="BR114" s="16"/>
      <c r="BS114" s="16"/>
      <c r="BT114" s="17">
        <f t="shared" si="24"/>
        <v>0.47569804761129547</v>
      </c>
      <c r="BU114" s="16"/>
      <c r="BV114" s="16">
        <f>BT114/'Conversions, Sources &amp; Comments'!F111</f>
        <v>3.4751910202163545</v>
      </c>
    </row>
    <row r="115" spans="1:74" ht="12.75" customHeight="1">
      <c r="A115" s="13">
        <v>1504</v>
      </c>
      <c r="B115" s="14"/>
      <c r="C115" s="15">
        <v>354</v>
      </c>
      <c r="D115" s="15">
        <v>190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15">
        <v>18</v>
      </c>
      <c r="U115" s="7"/>
      <c r="V115" s="15">
        <v>345</v>
      </c>
      <c r="W115" s="7"/>
      <c r="X115" s="7"/>
      <c r="Y115" s="7"/>
      <c r="Z115" s="7"/>
      <c r="AA115" s="7"/>
      <c r="AB115" s="7"/>
      <c r="AC115" s="7"/>
      <c r="AD115" s="7"/>
      <c r="AE115" s="17">
        <f>C115*'Conversions, Sources &amp; Comments'!$F112/222.6</f>
        <v>0.21768614555256063</v>
      </c>
      <c r="AF115" s="16"/>
      <c r="AG115" s="16"/>
      <c r="AH115" s="16"/>
      <c r="AI115" s="17"/>
      <c r="AJ115" s="16"/>
      <c r="AK115" s="16"/>
      <c r="AL115" s="16"/>
      <c r="AM115" s="17">
        <f>'Conversions, Sources &amp; Comments'!$F112*P115/0.56</f>
        <v>0</v>
      </c>
      <c r="AN115" s="17"/>
      <c r="AO115" s="17"/>
      <c r="AP115" s="17"/>
      <c r="AQ115" s="17">
        <f>'Conversions, Sources &amp; Comments'!$F112*T115/0.835</f>
        <v>2.9507928143712578</v>
      </c>
      <c r="AR115" s="17"/>
      <c r="AS115" s="17">
        <f>'Conversions, Sources &amp; Comments'!$F112*V115</f>
        <v>47.224980000000002</v>
      </c>
      <c r="AT115" s="17">
        <f>'Conversions, Sources &amp; Comments'!$F112*W115/0.835</f>
        <v>0</v>
      </c>
      <c r="AU115" s="17"/>
      <c r="AV115" s="17"/>
      <c r="AW115" s="17"/>
      <c r="AX115" s="17"/>
      <c r="AY115" s="17">
        <f>'Conversions, Sources &amp; Comments'!$F112*AB115/56</f>
        <v>0</v>
      </c>
      <c r="AZ115" s="17">
        <f>'Conversions, Sources &amp; Comments'!$F112*AC115/0.56</f>
        <v>0</v>
      </c>
      <c r="BA115" s="16"/>
      <c r="BB115" s="17">
        <f t="shared" si="21"/>
        <v>0.157540987339407</v>
      </c>
      <c r="BC115" s="17">
        <v>4.2207893333333333</v>
      </c>
      <c r="BD115" s="17">
        <f t="shared" si="28"/>
        <v>0.21768614555256063</v>
      </c>
      <c r="BE115" s="17"/>
      <c r="BF115" s="17">
        <f t="shared" si="22"/>
        <v>0.46702409133403772</v>
      </c>
      <c r="BG115" s="17">
        <f t="shared" si="29"/>
        <v>0.22245695511849056</v>
      </c>
      <c r="BH115" s="17">
        <v>0.6</v>
      </c>
      <c r="BI115" s="17">
        <f t="shared" si="23"/>
        <v>2.3140000000000001</v>
      </c>
      <c r="BJ115" s="17">
        <v>2.4221533898305081</v>
      </c>
      <c r="BK115" s="17">
        <f t="shared" si="14"/>
        <v>0.04</v>
      </c>
      <c r="BL115" s="17">
        <v>0.15</v>
      </c>
      <c r="BM115" s="17">
        <f t="shared" si="15"/>
        <v>1.5</v>
      </c>
      <c r="BN115" s="17">
        <f t="shared" si="27"/>
        <v>2.9507928143712578</v>
      </c>
      <c r="BO115" s="17">
        <v>1.78</v>
      </c>
      <c r="BP115" s="17">
        <v>1.5</v>
      </c>
      <c r="BQ115" s="17">
        <v>1.0119409026512851</v>
      </c>
      <c r="BR115" s="16"/>
      <c r="BS115" s="16"/>
      <c r="BT115" s="17">
        <f t="shared" si="24"/>
        <v>0.4782271250818278</v>
      </c>
      <c r="BU115" s="16"/>
      <c r="BV115" s="16">
        <f>BT115/'Conversions, Sources &amp; Comments'!F112</f>
        <v>3.4936670836754318</v>
      </c>
    </row>
    <row r="116" spans="1:74" ht="12.75" customHeight="1">
      <c r="A116" s="13">
        <v>1505</v>
      </c>
      <c r="B116" s="14"/>
      <c r="C116" s="15">
        <v>276</v>
      </c>
      <c r="D116" s="15">
        <v>160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15">
        <v>17</v>
      </c>
      <c r="U116" s="7"/>
      <c r="V116" s="15">
        <v>330</v>
      </c>
      <c r="W116" s="7"/>
      <c r="X116" s="7"/>
      <c r="Y116" s="7"/>
      <c r="Z116" s="7"/>
      <c r="AA116" s="7"/>
      <c r="AB116" s="7"/>
      <c r="AC116" s="7"/>
      <c r="AD116" s="7"/>
      <c r="AE116" s="17">
        <f>C116*'Conversions, Sources &amp; Comments'!$F113/222.6</f>
        <v>0.16972140161725066</v>
      </c>
      <c r="AF116" s="16"/>
      <c r="AG116" s="16"/>
      <c r="AH116" s="16"/>
      <c r="AI116" s="17"/>
      <c r="AJ116" s="16"/>
      <c r="AK116" s="16"/>
      <c r="AL116" s="16"/>
      <c r="AM116" s="17">
        <f>'Conversions, Sources &amp; Comments'!$F113*P116/0.56</f>
        <v>0</v>
      </c>
      <c r="AN116" s="17"/>
      <c r="AO116" s="17"/>
      <c r="AP116" s="17"/>
      <c r="AQ116" s="17">
        <f>'Conversions, Sources &amp; Comments'!$F113*T116/0.835</f>
        <v>2.7868598802395215</v>
      </c>
      <c r="AR116" s="17"/>
      <c r="AS116" s="17">
        <f>'Conversions, Sources &amp; Comments'!$F113*V116</f>
        <v>45.171720000000001</v>
      </c>
      <c r="AT116" s="17">
        <f>'Conversions, Sources &amp; Comments'!$F113*W116/0.835</f>
        <v>0</v>
      </c>
      <c r="AU116" s="17"/>
      <c r="AV116" s="17"/>
      <c r="AW116" s="17"/>
      <c r="AX116" s="17"/>
      <c r="AY116" s="17">
        <f>'Conversions, Sources &amp; Comments'!$F113*AB116/56</f>
        <v>0</v>
      </c>
      <c r="AZ116" s="17">
        <f>'Conversions, Sources &amp; Comments'!$F113*AC116/0.56</f>
        <v>0</v>
      </c>
      <c r="BA116" s="16"/>
      <c r="BB116" s="17">
        <f t="shared" si="21"/>
        <v>0.12282856640021562</v>
      </c>
      <c r="BC116" s="17">
        <v>4.2312746666666667</v>
      </c>
      <c r="BD116" s="17">
        <f t="shared" si="28"/>
        <v>0.16972140161725066</v>
      </c>
      <c r="BE116" s="17"/>
      <c r="BF116" s="17">
        <f t="shared" si="22"/>
        <v>0.40764095264362266</v>
      </c>
      <c r="BG116" s="17">
        <f t="shared" si="29"/>
        <v>0.17344101585509433</v>
      </c>
      <c r="BH116" s="17">
        <v>0.6</v>
      </c>
      <c r="BI116" s="17">
        <f t="shared" si="23"/>
        <v>2.3140000000000001</v>
      </c>
      <c r="BJ116" s="17">
        <v>2.4221533898305081</v>
      </c>
      <c r="BK116" s="17">
        <f t="shared" si="14"/>
        <v>0.04</v>
      </c>
      <c r="BL116" s="17">
        <v>0.15</v>
      </c>
      <c r="BM116" s="17">
        <f t="shared" si="15"/>
        <v>1.5</v>
      </c>
      <c r="BN116" s="17">
        <f t="shared" si="27"/>
        <v>2.7868598802395215</v>
      </c>
      <c r="BO116" s="17">
        <v>1.78</v>
      </c>
      <c r="BP116" s="17">
        <v>1.5</v>
      </c>
      <c r="BQ116" s="17">
        <v>1.0119409026512851</v>
      </c>
      <c r="BR116" s="16"/>
      <c r="BS116" s="16"/>
      <c r="BT116" s="17">
        <f t="shared" si="24"/>
        <v>0.44405920709603797</v>
      </c>
      <c r="BU116" s="16"/>
      <c r="BV116" s="16">
        <f>BT116/'Conversions, Sources &amp; Comments'!F113</f>
        <v>3.2440548719794715</v>
      </c>
    </row>
    <row r="117" spans="1:74" ht="12.75" customHeight="1">
      <c r="A117" s="13">
        <v>1506</v>
      </c>
      <c r="B117" s="14"/>
      <c r="C117" s="7"/>
      <c r="D117" s="15">
        <v>102</v>
      </c>
      <c r="E117" s="7"/>
      <c r="F117" s="7"/>
      <c r="G117" s="15">
        <v>155</v>
      </c>
      <c r="H117" s="15">
        <v>104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15">
        <v>14</v>
      </c>
      <c r="U117" s="7"/>
      <c r="V117" s="15">
        <v>347</v>
      </c>
      <c r="W117" s="7"/>
      <c r="X117" s="7"/>
      <c r="Y117" s="7"/>
      <c r="Z117" s="7"/>
      <c r="AA117" s="7"/>
      <c r="AB117" s="15">
        <v>568</v>
      </c>
      <c r="AC117" s="7"/>
      <c r="AD117" s="7"/>
      <c r="AE117" s="16"/>
      <c r="AF117" s="16"/>
      <c r="AG117" s="16"/>
      <c r="AH117" s="17">
        <f>G117*'Conversions, Sources &amp; Comments'!$F114/222.6</f>
        <v>9.5314555256064692E-2</v>
      </c>
      <c r="AI117" s="17"/>
      <c r="AJ117" s="16"/>
      <c r="AK117" s="16"/>
      <c r="AL117" s="16"/>
      <c r="AM117" s="17">
        <f>'Conversions, Sources &amp; Comments'!$F114*P117/0.56</f>
        <v>0</v>
      </c>
      <c r="AN117" s="17"/>
      <c r="AO117" s="17"/>
      <c r="AP117" s="17"/>
      <c r="AQ117" s="17">
        <f>'Conversions, Sources &amp; Comments'!$F114*T117/0.835</f>
        <v>2.2950610778443115</v>
      </c>
      <c r="AR117" s="17"/>
      <c r="AS117" s="17">
        <f>'Conversions, Sources &amp; Comments'!$F114*V117</f>
        <v>47.498747999999999</v>
      </c>
      <c r="AT117" s="17">
        <f>'Conversions, Sources &amp; Comments'!$F114*W117/0.835</f>
        <v>0</v>
      </c>
      <c r="AU117" s="17"/>
      <c r="AV117" s="17"/>
      <c r="AW117" s="17"/>
      <c r="AX117" s="17"/>
      <c r="AY117" s="17">
        <f>'Conversions, Sources &amp; Comments'!$F114*AB117/56</f>
        <v>1.3883948571428573</v>
      </c>
      <c r="AZ117" s="17">
        <f>'Conversions, Sources &amp; Comments'!$F114*AC117/0.56</f>
        <v>0</v>
      </c>
      <c r="BA117" s="16"/>
      <c r="BB117" s="17">
        <f>AH117</f>
        <v>9.5314555256064692E-2</v>
      </c>
      <c r="BC117" s="17">
        <v>4.2417600000000002</v>
      </c>
      <c r="BD117" s="17">
        <v>0.15</v>
      </c>
      <c r="BE117" s="17"/>
      <c r="BF117" s="17">
        <f t="shared" si="22"/>
        <v>0.38340236047999998</v>
      </c>
      <c r="BG117" s="17">
        <v>0.15</v>
      </c>
      <c r="BH117" s="17">
        <v>0.6</v>
      </c>
      <c r="BI117" s="17">
        <f t="shared" si="23"/>
        <v>2.3140000000000001</v>
      </c>
      <c r="BJ117" s="17">
        <v>2.5466118644067799</v>
      </c>
      <c r="BK117" s="17">
        <f t="shared" si="14"/>
        <v>0.04</v>
      </c>
      <c r="BL117" s="17">
        <v>0.15</v>
      </c>
      <c r="BM117" s="17">
        <f t="shared" si="15"/>
        <v>1.3883948571428573</v>
      </c>
      <c r="BN117" s="17">
        <f t="shared" si="27"/>
        <v>2.2950610778443115</v>
      </c>
      <c r="BO117" s="17">
        <v>1.78</v>
      </c>
      <c r="BP117" s="17">
        <f>AY117</f>
        <v>1.3883948571428573</v>
      </c>
      <c r="BQ117" s="17">
        <v>1.0119409026512851</v>
      </c>
      <c r="BR117" s="16"/>
      <c r="BS117" s="16"/>
      <c r="BT117" s="17">
        <f t="shared" si="24"/>
        <v>0.42472312991555783</v>
      </c>
      <c r="BU117" s="16"/>
      <c r="BV117" s="16">
        <f>BT117/'Conversions, Sources &amp; Comments'!F114</f>
        <v>3.1027960164486559</v>
      </c>
    </row>
    <row r="118" spans="1:74" ht="12.75" customHeight="1">
      <c r="A118" s="13">
        <v>1507</v>
      </c>
      <c r="B118" s="14"/>
      <c r="C118" s="7"/>
      <c r="D118" s="15">
        <v>121</v>
      </c>
      <c r="E118" s="15">
        <v>270</v>
      </c>
      <c r="F118" s="7"/>
      <c r="G118" s="15">
        <v>140</v>
      </c>
      <c r="H118" s="7"/>
      <c r="I118" s="7"/>
      <c r="J118" s="7"/>
      <c r="K118" s="7"/>
      <c r="L118" s="7"/>
      <c r="M118" s="7"/>
      <c r="N118" s="7"/>
      <c r="O118" s="7"/>
      <c r="P118" s="15">
        <v>7.54</v>
      </c>
      <c r="Q118" s="7"/>
      <c r="R118" s="7"/>
      <c r="S118" s="7"/>
      <c r="T118" s="15">
        <v>17</v>
      </c>
      <c r="U118" s="7"/>
      <c r="V118" s="15">
        <v>367</v>
      </c>
      <c r="W118" s="15">
        <v>17.5</v>
      </c>
      <c r="X118" s="7"/>
      <c r="Y118" s="7"/>
      <c r="Z118" s="7"/>
      <c r="AA118" s="7"/>
      <c r="AB118" s="15">
        <v>539</v>
      </c>
      <c r="AC118" s="7"/>
      <c r="AD118" s="7"/>
      <c r="AE118" s="16"/>
      <c r="AF118" s="17">
        <f>E118*'Conversions, Sources &amp; Comments'!$F115/222.6</f>
        <v>0.16603180592991915</v>
      </c>
      <c r="AG118" s="16"/>
      <c r="AH118" s="17">
        <f>G118*'Conversions, Sources &amp; Comments'!$F115/222.6</f>
        <v>8.6090566037735849E-2</v>
      </c>
      <c r="AI118" s="17"/>
      <c r="AJ118" s="16"/>
      <c r="AK118" s="16"/>
      <c r="AL118" s="16"/>
      <c r="AM118" s="17">
        <f>'Conversions, Sources &amp; Comments'!$F115*P118/0.56</f>
        <v>1.8430452857142856</v>
      </c>
      <c r="AN118" s="17"/>
      <c r="AO118" s="17"/>
      <c r="AP118" s="17"/>
      <c r="AQ118" s="17">
        <f>'Conversions, Sources &amp; Comments'!$F115*T118/0.835</f>
        <v>2.7868598802395215</v>
      </c>
      <c r="AR118" s="17"/>
      <c r="AS118" s="17">
        <f>'Conversions, Sources &amp; Comments'!$F115*V118</f>
        <v>50.236428000000004</v>
      </c>
      <c r="AT118" s="17">
        <f>'Conversions, Sources &amp; Comments'!$F115*W118/0.835</f>
        <v>2.8688263473053892</v>
      </c>
      <c r="AU118" s="17"/>
      <c r="AV118" s="17"/>
      <c r="AW118" s="17"/>
      <c r="AX118" s="17"/>
      <c r="AY118" s="17">
        <f>'Conversions, Sources &amp; Comments'!$F115*AB118/56</f>
        <v>1.3175085000000002</v>
      </c>
      <c r="AZ118" s="17">
        <f>'Conversions, Sources &amp; Comments'!$F115*AC118/0.56</f>
        <v>0</v>
      </c>
      <c r="BA118" s="16"/>
      <c r="BB118" s="17">
        <f>AH118</f>
        <v>8.6090566037735849E-2</v>
      </c>
      <c r="BC118" s="17">
        <v>4.2522453333333337</v>
      </c>
      <c r="BD118" s="17">
        <v>0.15</v>
      </c>
      <c r="BE118" s="17"/>
      <c r="BF118" s="17">
        <f t="shared" si="22"/>
        <v>0.38370405497600002</v>
      </c>
      <c r="BG118" s="17">
        <v>0.15</v>
      </c>
      <c r="BH118" s="17">
        <v>0.6</v>
      </c>
      <c r="BI118" s="17">
        <f t="shared" si="23"/>
        <v>2.3959588714285713</v>
      </c>
      <c r="BJ118" s="17">
        <v>2.4604483050847459</v>
      </c>
      <c r="BK118" s="17">
        <f t="shared" si="14"/>
        <v>0.04</v>
      </c>
      <c r="BL118" s="17">
        <v>0.15</v>
      </c>
      <c r="BM118" s="17">
        <f t="shared" si="15"/>
        <v>1.3175085000000002</v>
      </c>
      <c r="BN118" s="17">
        <f t="shared" si="27"/>
        <v>2.7868598802395215</v>
      </c>
      <c r="BO118" s="17">
        <f>AM118</f>
        <v>1.8430452857142856</v>
      </c>
      <c r="BP118" s="17">
        <f>AY118</f>
        <v>1.3175085000000002</v>
      </c>
      <c r="BQ118" s="17">
        <v>1.0119409026512851</v>
      </c>
      <c r="BR118" s="16"/>
      <c r="BS118" s="16"/>
      <c r="BT118" s="17">
        <f t="shared" si="24"/>
        <v>0.4302361544656863</v>
      </c>
      <c r="BU118" s="16"/>
      <c r="BV118" s="16">
        <f>BT118/'Conversions, Sources &amp; Comments'!F115</f>
        <v>3.1430711731516197</v>
      </c>
    </row>
    <row r="119" spans="1:74" ht="12.75" customHeight="1">
      <c r="A119" s="13">
        <v>1508</v>
      </c>
      <c r="B119" s="14"/>
      <c r="C119" s="15">
        <v>210</v>
      </c>
      <c r="D119" s="15">
        <v>132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15">
        <v>11</v>
      </c>
      <c r="U119" s="7"/>
      <c r="V119" s="15">
        <v>375</v>
      </c>
      <c r="W119" s="7"/>
      <c r="X119" s="7"/>
      <c r="Y119" s="7"/>
      <c r="Z119" s="7"/>
      <c r="AA119" s="7"/>
      <c r="AB119" s="7"/>
      <c r="AC119" s="15">
        <v>2.54</v>
      </c>
      <c r="AD119" s="15"/>
      <c r="AE119" s="17">
        <f>C119*'Conversions, Sources &amp; Comments'!$F116/222.6</f>
        <v>0.12913584905660377</v>
      </c>
      <c r="AF119" s="16"/>
      <c r="AG119" s="16"/>
      <c r="AH119" s="16"/>
      <c r="AI119" s="17"/>
      <c r="AJ119" s="16"/>
      <c r="AK119" s="16"/>
      <c r="AL119" s="16"/>
      <c r="AM119" s="17">
        <f>'Conversions, Sources &amp; Comments'!$F116*P119/0.56</f>
        <v>0</v>
      </c>
      <c r="AN119" s="17"/>
      <c r="AO119" s="17"/>
      <c r="AP119" s="17"/>
      <c r="AQ119" s="17">
        <f>'Conversions, Sources &amp; Comments'!$F116*T119/0.835</f>
        <v>1.8032622754491019</v>
      </c>
      <c r="AR119" s="17"/>
      <c r="AS119" s="17">
        <f>'Conversions, Sources &amp; Comments'!$F116*V119</f>
        <v>51.331500000000005</v>
      </c>
      <c r="AT119" s="17">
        <f>'Conversions, Sources &amp; Comments'!$F116*W119/0.835</f>
        <v>0</v>
      </c>
      <c r="AU119" s="17"/>
      <c r="AV119" s="17"/>
      <c r="AW119" s="17"/>
      <c r="AX119" s="17"/>
      <c r="AY119" s="17">
        <f>'Conversions, Sources &amp; Comments'!$F116*AB119/56</f>
        <v>0</v>
      </c>
      <c r="AZ119" s="17">
        <f>'Conversions, Sources &amp; Comments'!$F116*AC119/0.56</f>
        <v>0.62086671428571427</v>
      </c>
      <c r="BA119" s="16"/>
      <c r="BB119" s="17">
        <f>0.723707*BD119</f>
        <v>9.345651791320754E-2</v>
      </c>
      <c r="BC119" s="17">
        <v>4.2627306666666662</v>
      </c>
      <c r="BD119" s="17">
        <f>AE119</f>
        <v>0.12913584905660377</v>
      </c>
      <c r="BE119" s="17"/>
      <c r="BF119" s="17">
        <f t="shared" si="22"/>
        <v>0.35804348497388683</v>
      </c>
      <c r="BG119" s="17">
        <f>1.021916*AE119</f>
        <v>0.1319659903245283</v>
      </c>
      <c r="BH119" s="17">
        <f t="shared" ref="BH119:BH124" si="30">AZ119</f>
        <v>0.62086671428571427</v>
      </c>
      <c r="BI119" s="17">
        <f t="shared" si="23"/>
        <v>2.3959588714285713</v>
      </c>
      <c r="BJ119" s="17">
        <v>2.5274644067796612</v>
      </c>
      <c r="BK119" s="17">
        <f t="shared" si="14"/>
        <v>4.1391114285714285E-2</v>
      </c>
      <c r="BL119" s="17">
        <v>0.15</v>
      </c>
      <c r="BM119" s="17">
        <f t="shared" si="15"/>
        <v>1.7</v>
      </c>
      <c r="BN119" s="17">
        <f t="shared" si="27"/>
        <v>1.8032622754491019</v>
      </c>
      <c r="BO119" s="17">
        <v>1.8430452857142856</v>
      </c>
      <c r="BP119" s="17">
        <v>1.7</v>
      </c>
      <c r="BQ119" s="17">
        <v>1.0119409026512851</v>
      </c>
      <c r="BR119" s="16"/>
      <c r="BS119" s="16"/>
      <c r="BT119" s="17">
        <f t="shared" si="24"/>
        <v>0.41198189571683508</v>
      </c>
      <c r="BU119" s="16"/>
      <c r="BV119" s="16">
        <f>BT119/'Conversions, Sources &amp; Comments'!F116</f>
        <v>3.0097154942640123</v>
      </c>
    </row>
    <row r="120" spans="1:74" ht="12.75" customHeight="1">
      <c r="A120" s="13">
        <v>1509</v>
      </c>
      <c r="B120" s="14"/>
      <c r="C120" s="7"/>
      <c r="D120" s="15">
        <v>125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5">
        <v>7.54</v>
      </c>
      <c r="Q120" s="7"/>
      <c r="R120" s="7"/>
      <c r="S120" s="7"/>
      <c r="T120" s="15">
        <v>11</v>
      </c>
      <c r="U120" s="7"/>
      <c r="V120" s="15">
        <v>390</v>
      </c>
      <c r="W120" s="7"/>
      <c r="X120" s="7"/>
      <c r="Y120" s="7"/>
      <c r="Z120" s="7"/>
      <c r="AA120" s="7"/>
      <c r="AB120" s="7"/>
      <c r="AC120" s="15">
        <v>2.52</v>
      </c>
      <c r="AD120" s="15"/>
      <c r="AE120" s="16"/>
      <c r="AF120" s="16"/>
      <c r="AG120" s="16"/>
      <c r="AH120" s="16"/>
      <c r="AI120" s="17"/>
      <c r="AJ120" s="16"/>
      <c r="AK120" s="16"/>
      <c r="AL120" s="16"/>
      <c r="AM120" s="17">
        <f>'Conversions, Sources &amp; Comments'!$F117*P120/0.56</f>
        <v>1.8430452857142856</v>
      </c>
      <c r="AN120" s="17"/>
      <c r="AO120" s="17"/>
      <c r="AP120" s="17"/>
      <c r="AQ120" s="17">
        <f>'Conversions, Sources &amp; Comments'!$F117*T120/0.835</f>
        <v>1.8032622754491019</v>
      </c>
      <c r="AR120" s="17"/>
      <c r="AS120" s="17">
        <f>'Conversions, Sources &amp; Comments'!$F117*V120</f>
        <v>53.38476</v>
      </c>
      <c r="AT120" s="17">
        <f>'Conversions, Sources &amp; Comments'!$F117*W120/0.835</f>
        <v>0</v>
      </c>
      <c r="AU120" s="17"/>
      <c r="AV120" s="17"/>
      <c r="AW120" s="17"/>
      <c r="AX120" s="17"/>
      <c r="AY120" s="17">
        <f>'Conversions, Sources &amp; Comments'!$F117*AB120/56</f>
        <v>0</v>
      </c>
      <c r="AZ120" s="17">
        <f>'Conversions, Sources &amp; Comments'!$F117*AC120/0.56</f>
        <v>0.61597800000000003</v>
      </c>
      <c r="BA120" s="16"/>
      <c r="BB120" s="17">
        <f>0.723707*BD120</f>
        <v>7.9607769999999994E-2</v>
      </c>
      <c r="BC120" s="17">
        <v>4.2732159999999997</v>
      </c>
      <c r="BD120" s="17">
        <v>0.11</v>
      </c>
      <c r="BE120" s="17"/>
      <c r="BF120" s="17">
        <f t="shared" si="22"/>
        <v>0.33453352396800001</v>
      </c>
      <c r="BG120" s="17">
        <v>0.12</v>
      </c>
      <c r="BH120" s="17">
        <f t="shared" si="30"/>
        <v>0.61597800000000003</v>
      </c>
      <c r="BI120" s="17">
        <f t="shared" si="23"/>
        <v>2.3959588714285713</v>
      </c>
      <c r="BJ120" s="17">
        <v>2.3855550847457629</v>
      </c>
      <c r="BK120" s="17">
        <f t="shared" si="14"/>
        <v>4.1065200000000003E-2</v>
      </c>
      <c r="BL120" s="17">
        <v>0.15</v>
      </c>
      <c r="BM120" s="17">
        <f t="shared" si="15"/>
        <v>2</v>
      </c>
      <c r="BN120" s="17">
        <f t="shared" si="27"/>
        <v>1.8032622754491019</v>
      </c>
      <c r="BO120" s="17">
        <f>AM120</f>
        <v>1.8430452857142856</v>
      </c>
      <c r="BP120" s="17">
        <v>2</v>
      </c>
      <c r="BQ120" s="17">
        <v>1.0119409026512851</v>
      </c>
      <c r="BR120" s="16"/>
      <c r="BS120" s="16"/>
      <c r="BT120" s="17">
        <f t="shared" si="24"/>
        <v>0.4018034425454734</v>
      </c>
      <c r="BU120" s="16"/>
      <c r="BV120" s="16">
        <f>BT120/'Conversions, Sources &amp; Comments'!F117</f>
        <v>2.9353572553802736</v>
      </c>
    </row>
    <row r="121" spans="1:74" ht="12.75" customHeight="1">
      <c r="A121" s="13">
        <v>1510</v>
      </c>
      <c r="B121" s="14"/>
      <c r="C121" s="15">
        <v>178</v>
      </c>
      <c r="D121" s="7"/>
      <c r="E121" s="15">
        <v>295</v>
      </c>
      <c r="F121" s="15">
        <v>224</v>
      </c>
      <c r="G121" s="7"/>
      <c r="H121" s="7"/>
      <c r="I121" s="7"/>
      <c r="J121" s="7"/>
      <c r="K121" s="7"/>
      <c r="L121" s="7"/>
      <c r="M121" s="7"/>
      <c r="N121" s="7"/>
      <c r="O121" s="7"/>
      <c r="P121" s="15">
        <v>6.96</v>
      </c>
      <c r="Q121" s="7"/>
      <c r="R121" s="7"/>
      <c r="S121" s="7"/>
      <c r="T121" s="15">
        <v>16</v>
      </c>
      <c r="U121" s="7"/>
      <c r="V121" s="15">
        <v>390</v>
      </c>
      <c r="W121" s="7"/>
      <c r="X121" s="7"/>
      <c r="Y121" s="7"/>
      <c r="Z121" s="7"/>
      <c r="AA121" s="7"/>
      <c r="AB121" s="7"/>
      <c r="AC121" s="15">
        <v>2.63</v>
      </c>
      <c r="AD121" s="15"/>
      <c r="AE121" s="17">
        <f>C121*'Conversions, Sources &amp; Comments'!$F118/222.6</f>
        <v>0.10945800539083558</v>
      </c>
      <c r="AF121" s="17">
        <f>E121*'Conversions, Sources &amp; Comments'!$F118/222.6</f>
        <v>0.18140512129380054</v>
      </c>
      <c r="AG121" s="17">
        <f>F121*'Conversions, Sources &amp; Comments'!$F118/222.6</f>
        <v>0.13774490566037736</v>
      </c>
      <c r="AH121" s="16"/>
      <c r="AI121" s="17"/>
      <c r="AJ121" s="16"/>
      <c r="AK121" s="16"/>
      <c r="AL121" s="16"/>
      <c r="AM121" s="17">
        <f>'Conversions, Sources &amp; Comments'!$F118*P121/0.56</f>
        <v>1.7012725714285712</v>
      </c>
      <c r="AN121" s="17"/>
      <c r="AO121" s="17"/>
      <c r="AP121" s="17"/>
      <c r="AQ121" s="17">
        <f>'Conversions, Sources &amp; Comments'!$F118*T121/0.835</f>
        <v>2.6229269461077847</v>
      </c>
      <c r="AR121" s="17"/>
      <c r="AS121" s="17">
        <f>'Conversions, Sources &amp; Comments'!$F118*V121</f>
        <v>53.38476</v>
      </c>
      <c r="AT121" s="17">
        <f>'Conversions, Sources &amp; Comments'!$F118*W121/0.835</f>
        <v>0</v>
      </c>
      <c r="AU121" s="17"/>
      <c r="AV121" s="17"/>
      <c r="AW121" s="17"/>
      <c r="AX121" s="17"/>
      <c r="AY121" s="17">
        <f>'Conversions, Sources &amp; Comments'!$F118*AB121/56</f>
        <v>0</v>
      </c>
      <c r="AZ121" s="17">
        <f>'Conversions, Sources &amp; Comments'!$F118*AC121/0.56</f>
        <v>0.64286592857142855</v>
      </c>
      <c r="BA121" s="16"/>
      <c r="BB121" s="17">
        <f>0.723707*BD121</f>
        <v>7.9215524707385451E-2</v>
      </c>
      <c r="BC121" s="17">
        <v>4.2837013333333331</v>
      </c>
      <c r="BD121" s="17">
        <f t="shared" ref="BD121:BD152" si="31">AE121</f>
        <v>0.10945800539083558</v>
      </c>
      <c r="BE121" s="17"/>
      <c r="BF121" s="17">
        <f t="shared" si="22"/>
        <v>0.33416078855607545</v>
      </c>
      <c r="BG121" s="17">
        <f t="shared" ref="BG121:BG148" si="32">1.021916*AE121</f>
        <v>0.11185688703698114</v>
      </c>
      <c r="BH121" s="17">
        <f t="shared" si="30"/>
        <v>0.64286592857142855</v>
      </c>
      <c r="BI121" s="17">
        <f t="shared" si="23"/>
        <v>2.2116543428571429</v>
      </c>
      <c r="BJ121" s="17">
        <v>2.0392648305084746</v>
      </c>
      <c r="BK121" s="17">
        <f t="shared" si="14"/>
        <v>4.2857728571428569E-2</v>
      </c>
      <c r="BL121" s="17">
        <v>0.15</v>
      </c>
      <c r="BM121" s="17">
        <f t="shared" si="15"/>
        <v>2.4</v>
      </c>
      <c r="BN121" s="17">
        <f t="shared" si="27"/>
        <v>2.6229269461077847</v>
      </c>
      <c r="BO121" s="17">
        <f>AM121</f>
        <v>1.7012725714285712</v>
      </c>
      <c r="BP121" s="17">
        <v>2.4</v>
      </c>
      <c r="BQ121" s="17">
        <v>1.0119409026512851</v>
      </c>
      <c r="BR121" s="16"/>
      <c r="BS121" s="16"/>
      <c r="BT121" s="17">
        <f t="shared" si="24"/>
        <v>0.40988165376924796</v>
      </c>
      <c r="BU121" s="16"/>
      <c r="BV121" s="16">
        <f>BT121/'Conversions, Sources &amp; Comments'!F118</f>
        <v>2.9943722697265418</v>
      </c>
    </row>
    <row r="122" spans="1:74" ht="12.75" customHeight="1">
      <c r="A122" s="13">
        <v>1511</v>
      </c>
      <c r="B122" s="14"/>
      <c r="C122" s="15">
        <v>268</v>
      </c>
      <c r="D122" s="15">
        <v>155</v>
      </c>
      <c r="E122" s="15">
        <v>385</v>
      </c>
      <c r="F122" s="15">
        <v>306</v>
      </c>
      <c r="G122" s="7"/>
      <c r="H122" s="7"/>
      <c r="I122" s="7"/>
      <c r="J122" s="7"/>
      <c r="K122" s="7"/>
      <c r="L122" s="7"/>
      <c r="M122" s="7"/>
      <c r="N122" s="7"/>
      <c r="O122" s="7"/>
      <c r="P122" s="15">
        <v>7.54</v>
      </c>
      <c r="Q122" s="7"/>
      <c r="R122" s="7"/>
      <c r="S122" s="7"/>
      <c r="T122" s="15">
        <v>14</v>
      </c>
      <c r="U122" s="7"/>
      <c r="V122" s="15">
        <v>387</v>
      </c>
      <c r="W122" s="15">
        <v>14</v>
      </c>
      <c r="X122" s="7"/>
      <c r="Y122" s="7"/>
      <c r="Z122" s="7"/>
      <c r="AA122" s="7"/>
      <c r="AB122" s="15">
        <v>1157</v>
      </c>
      <c r="AC122" s="15">
        <v>2.71</v>
      </c>
      <c r="AD122" s="15"/>
      <c r="AE122" s="17">
        <f>C122*'Conversions, Sources &amp; Comments'!$F119/222.6</f>
        <v>0.16480194070080864</v>
      </c>
      <c r="AF122" s="17">
        <f>E122*'Conversions, Sources &amp; Comments'!$F119/222.6</f>
        <v>0.2367490566037736</v>
      </c>
      <c r="AG122" s="17">
        <f>F122*'Conversions, Sources &amp; Comments'!$F119/222.6</f>
        <v>0.18816938005390837</v>
      </c>
      <c r="AH122" s="16"/>
      <c r="AI122" s="17"/>
      <c r="AJ122" s="16"/>
      <c r="AK122" s="16"/>
      <c r="AL122" s="16"/>
      <c r="AM122" s="17">
        <f>'Conversions, Sources &amp; Comments'!$F119*P122/0.56</f>
        <v>1.8430452857142856</v>
      </c>
      <c r="AN122" s="17"/>
      <c r="AO122" s="17"/>
      <c r="AP122" s="17"/>
      <c r="AQ122" s="17">
        <f>'Conversions, Sources &amp; Comments'!$F119*T122/0.835</f>
        <v>2.2950610778443115</v>
      </c>
      <c r="AR122" s="17"/>
      <c r="AS122" s="17">
        <f>'Conversions, Sources &amp; Comments'!$F119*V122</f>
        <v>52.974108000000001</v>
      </c>
      <c r="AT122" s="17">
        <f>'Conversions, Sources &amp; Comments'!$F119*W122/0.835</f>
        <v>2.2950610778443115</v>
      </c>
      <c r="AU122" s="17"/>
      <c r="AV122" s="17"/>
      <c r="AW122" s="17"/>
      <c r="AX122" s="17"/>
      <c r="AY122" s="17">
        <f>'Conversions, Sources &amp; Comments'!$F119*AB122/56</f>
        <v>2.8281212142857144</v>
      </c>
      <c r="AZ122" s="17">
        <f>'Conversions, Sources &amp; Comments'!$F119*AC122/0.56</f>
        <v>0.66242078571428575</v>
      </c>
      <c r="BA122" s="16"/>
      <c r="BB122" s="17">
        <f>0.723707*BD122</f>
        <v>0.11926831809876012</v>
      </c>
      <c r="BC122" s="17">
        <v>4.2941866666666666</v>
      </c>
      <c r="BD122" s="17">
        <f t="shared" si="31"/>
        <v>0.16480194070080864</v>
      </c>
      <c r="BE122" s="17"/>
      <c r="BF122" s="17">
        <f t="shared" si="22"/>
        <v>0.40332959826716985</v>
      </c>
      <c r="BG122" s="17">
        <f t="shared" si="32"/>
        <v>0.16841374003320758</v>
      </c>
      <c r="BH122" s="17">
        <f t="shared" si="30"/>
        <v>0.66242078571428575</v>
      </c>
      <c r="BI122" s="17">
        <f t="shared" si="23"/>
        <v>2.3959588714285713</v>
      </c>
      <c r="BJ122" s="17">
        <v>2.0623508474576271</v>
      </c>
      <c r="BK122" s="17">
        <f t="shared" si="14"/>
        <v>4.4161385714285718E-2</v>
      </c>
      <c r="BL122" s="17">
        <v>0.15</v>
      </c>
      <c r="BM122" s="17">
        <f t="shared" si="15"/>
        <v>2.8281212142857144</v>
      </c>
      <c r="BN122" s="17">
        <f t="shared" si="27"/>
        <v>2.2950610778443115</v>
      </c>
      <c r="BO122" s="17">
        <f>AM122</f>
        <v>1.8430452857142856</v>
      </c>
      <c r="BP122" s="17">
        <f t="shared" ref="BP122:BP129" si="33">AY122</f>
        <v>2.8281212142857144</v>
      </c>
      <c r="BQ122" s="17">
        <v>1.0119409026512851</v>
      </c>
      <c r="BR122" s="16"/>
      <c r="BS122" s="16"/>
      <c r="BT122" s="17">
        <f t="shared" si="24"/>
        <v>0.45360277665342191</v>
      </c>
      <c r="BU122" s="16"/>
      <c r="BV122" s="16">
        <f>BT122/'Conversions, Sources &amp; Comments'!F119</f>
        <v>3.3137749967375436</v>
      </c>
    </row>
    <row r="123" spans="1:74" ht="12.75" customHeight="1">
      <c r="A123" s="13">
        <v>1512</v>
      </c>
      <c r="B123" s="14"/>
      <c r="C123" s="15">
        <v>310</v>
      </c>
      <c r="D123" s="15">
        <v>133</v>
      </c>
      <c r="E123" s="15">
        <v>293</v>
      </c>
      <c r="F123" s="7"/>
      <c r="G123" s="15">
        <v>250</v>
      </c>
      <c r="H123" s="15">
        <v>138</v>
      </c>
      <c r="I123" s="7"/>
      <c r="J123" s="7"/>
      <c r="K123" s="7"/>
      <c r="L123" s="7"/>
      <c r="M123" s="7"/>
      <c r="N123" s="7"/>
      <c r="O123" s="7"/>
      <c r="P123" s="15">
        <v>6.96</v>
      </c>
      <c r="Q123" s="7"/>
      <c r="R123" s="7"/>
      <c r="S123" s="7"/>
      <c r="T123" s="15">
        <v>14</v>
      </c>
      <c r="U123" s="7"/>
      <c r="V123" s="15">
        <v>352</v>
      </c>
      <c r="W123" s="15">
        <v>16</v>
      </c>
      <c r="X123" s="7"/>
      <c r="Y123" s="7"/>
      <c r="Z123" s="7"/>
      <c r="AA123" s="7"/>
      <c r="AB123" s="15">
        <v>1004</v>
      </c>
      <c r="AC123" s="15">
        <v>2.96</v>
      </c>
      <c r="AD123" s="15"/>
      <c r="AE123" s="17">
        <f>C123*'Conversions, Sources &amp; Comments'!$F120/222.6</f>
        <v>0.19062911051212938</v>
      </c>
      <c r="AF123" s="17">
        <f>E123*'Conversions, Sources &amp; Comments'!$F120/222.6</f>
        <v>0.18017525606469006</v>
      </c>
      <c r="AG123" s="16"/>
      <c r="AH123" s="17">
        <f>G123*'Conversions, Sources &amp; Comments'!$F120/222.6</f>
        <v>0.15373315363881404</v>
      </c>
      <c r="AI123" s="17"/>
      <c r="AJ123" s="16"/>
      <c r="AK123" s="16"/>
      <c r="AL123" s="16"/>
      <c r="AM123" s="17">
        <f>'Conversions, Sources &amp; Comments'!$F120*P123/0.56</f>
        <v>1.7012725714285712</v>
      </c>
      <c r="AN123" s="17"/>
      <c r="AO123" s="17"/>
      <c r="AP123" s="17"/>
      <c r="AQ123" s="17">
        <f>'Conversions, Sources &amp; Comments'!$F120*T123/0.835</f>
        <v>2.2950610778443115</v>
      </c>
      <c r="AR123" s="17"/>
      <c r="AS123" s="17">
        <f>'Conversions, Sources &amp; Comments'!$F120*V123</f>
        <v>48.183168000000002</v>
      </c>
      <c r="AT123" s="17">
        <f>'Conversions, Sources &amp; Comments'!$F120*W123/0.835</f>
        <v>2.6229269461077847</v>
      </c>
      <c r="AU123" s="17"/>
      <c r="AV123" s="17"/>
      <c r="AW123" s="17"/>
      <c r="AX123" s="17"/>
      <c r="AY123" s="17">
        <f>'Conversions, Sources &amp; Comments'!$F120*AB123/56</f>
        <v>2.4541345714285714</v>
      </c>
      <c r="AZ123" s="17">
        <f>'Conversions, Sources &amp; Comments'!$F120*AC123/0.56</f>
        <v>0.72352971428571422</v>
      </c>
      <c r="BA123" s="16"/>
      <c r="BB123" s="17">
        <f>AH123</f>
        <v>0.15373315363881404</v>
      </c>
      <c r="BC123" s="17">
        <v>4.3046720000000001</v>
      </c>
      <c r="BD123" s="17">
        <f t="shared" si="31"/>
        <v>0.19062911051212938</v>
      </c>
      <c r="BE123" s="17"/>
      <c r="BF123" s="17">
        <f t="shared" si="22"/>
        <v>0.43576927986354719</v>
      </c>
      <c r="BG123" s="17">
        <f t="shared" si="32"/>
        <v>0.19480693809811322</v>
      </c>
      <c r="BH123" s="17">
        <f t="shared" si="30"/>
        <v>0.72352971428571422</v>
      </c>
      <c r="BI123" s="17">
        <f t="shared" si="23"/>
        <v>2.2116543428571429</v>
      </c>
      <c r="BJ123" s="17">
        <v>2.0469601694915256</v>
      </c>
      <c r="BK123" s="17">
        <f t="shared" si="14"/>
        <v>4.823531428571428E-2</v>
      </c>
      <c r="BL123" s="17">
        <v>0.15</v>
      </c>
      <c r="BM123" s="17">
        <f t="shared" si="15"/>
        <v>2.4541345714285714</v>
      </c>
      <c r="BN123" s="17">
        <f t="shared" si="27"/>
        <v>2.2950610778443115</v>
      </c>
      <c r="BO123" s="17">
        <f>AM123</f>
        <v>1.7012725714285712</v>
      </c>
      <c r="BP123" s="17">
        <f t="shared" si="33"/>
        <v>2.4541345714285714</v>
      </c>
      <c r="BQ123" s="17">
        <v>1.0119409026512851</v>
      </c>
      <c r="BR123" s="16"/>
      <c r="BS123" s="16"/>
      <c r="BT123" s="17">
        <f t="shared" si="24"/>
        <v>0.46740226579255878</v>
      </c>
      <c r="BU123" s="16"/>
      <c r="BV123" s="16">
        <f>BT123/'Conversions, Sources &amp; Comments'!F120</f>
        <v>3.4145865535238507</v>
      </c>
    </row>
    <row r="124" spans="1:74" ht="12.75" customHeight="1">
      <c r="A124" s="13">
        <v>1513</v>
      </c>
      <c r="B124" s="14"/>
      <c r="C124" s="15">
        <v>236</v>
      </c>
      <c r="D124" s="7"/>
      <c r="E124" s="7"/>
      <c r="F124" s="7"/>
      <c r="G124" s="15">
        <v>170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15">
        <v>16</v>
      </c>
      <c r="U124" s="7"/>
      <c r="V124" s="15">
        <v>390</v>
      </c>
      <c r="W124" s="7"/>
      <c r="X124" s="7"/>
      <c r="Y124" s="7"/>
      <c r="Z124" s="7"/>
      <c r="AA124" s="7"/>
      <c r="AB124" s="15">
        <v>1013</v>
      </c>
      <c r="AC124" s="15">
        <v>3.07</v>
      </c>
      <c r="AD124" s="15"/>
      <c r="AE124" s="17">
        <f>C124*'Conversions, Sources &amp; Comments'!$F121/222.6</f>
        <v>0.14512409703504045</v>
      </c>
      <c r="AF124" s="16"/>
      <c r="AG124" s="16"/>
      <c r="AH124" s="17">
        <f>G124*'Conversions, Sources &amp; Comments'!$F121/222.6</f>
        <v>0.10453854447439354</v>
      </c>
      <c r="AI124" s="17"/>
      <c r="AJ124" s="16"/>
      <c r="AK124" s="16"/>
      <c r="AL124" s="16"/>
      <c r="AM124" s="17">
        <f>'Conversions, Sources &amp; Comments'!$F121*P124/0.56</f>
        <v>0</v>
      </c>
      <c r="AN124" s="17"/>
      <c r="AO124" s="17"/>
      <c r="AP124" s="17"/>
      <c r="AQ124" s="17">
        <f>'Conversions, Sources &amp; Comments'!$F121*T124/0.835</f>
        <v>2.6229269461077847</v>
      </c>
      <c r="AR124" s="17"/>
      <c r="AS124" s="17">
        <f>'Conversions, Sources &amp; Comments'!$F121*V124</f>
        <v>53.38476</v>
      </c>
      <c r="AT124" s="17">
        <f>'Conversions, Sources &amp; Comments'!$F121*W124/0.835</f>
        <v>0</v>
      </c>
      <c r="AU124" s="17"/>
      <c r="AV124" s="17"/>
      <c r="AW124" s="17"/>
      <c r="AX124" s="17"/>
      <c r="AY124" s="17">
        <f>'Conversions, Sources &amp; Comments'!$F121*AB124/56</f>
        <v>2.476133785714286</v>
      </c>
      <c r="AZ124" s="17">
        <f>'Conversions, Sources &amp; Comments'!$F121*AC124/0.56</f>
        <v>0.75041764285714274</v>
      </c>
      <c r="BA124" s="16"/>
      <c r="BB124" s="17">
        <f>AH124</f>
        <v>0.10453854447439354</v>
      </c>
      <c r="BC124" s="17">
        <v>4.3151573333333335</v>
      </c>
      <c r="BD124" s="17">
        <f t="shared" si="31"/>
        <v>0.14512409703504045</v>
      </c>
      <c r="BE124" s="17"/>
      <c r="BF124" s="17">
        <f t="shared" si="22"/>
        <v>0.37944690184935853</v>
      </c>
      <c r="BG124" s="17">
        <f t="shared" si="32"/>
        <v>0.14830463674566041</v>
      </c>
      <c r="BH124" s="17">
        <f t="shared" si="30"/>
        <v>0.75041764285714274</v>
      </c>
      <c r="BI124" s="17">
        <f t="shared" si="23"/>
        <v>2.2360000000000002</v>
      </c>
      <c r="BJ124" s="17">
        <v>1.970006779661017</v>
      </c>
      <c r="BK124" s="17">
        <f t="shared" si="14"/>
        <v>5.0027842857142853E-2</v>
      </c>
      <c r="BL124" s="17">
        <v>0.15</v>
      </c>
      <c r="BM124" s="17">
        <f t="shared" si="15"/>
        <v>2.476133785714286</v>
      </c>
      <c r="BN124" s="17">
        <f t="shared" si="27"/>
        <v>2.6229269461077847</v>
      </c>
      <c r="BO124" s="17">
        <v>1.72</v>
      </c>
      <c r="BP124" s="17">
        <f t="shared" si="33"/>
        <v>2.476133785714286</v>
      </c>
      <c r="BQ124" s="17">
        <v>1.0119409026512851</v>
      </c>
      <c r="BR124" s="16"/>
      <c r="BS124" s="16"/>
      <c r="BT124" s="17">
        <f t="shared" si="24"/>
        <v>0.44246210936298835</v>
      </c>
      <c r="BU124" s="16"/>
      <c r="BV124" s="16">
        <f>BT124/'Conversions, Sources &amp; Comments'!F121</f>
        <v>3.2323873452192244</v>
      </c>
    </row>
    <row r="125" spans="1:74" ht="12.75" customHeight="1">
      <c r="A125" s="13">
        <v>1514</v>
      </c>
      <c r="B125" s="14"/>
      <c r="C125" s="15">
        <v>192</v>
      </c>
      <c r="D125" s="15">
        <v>126</v>
      </c>
      <c r="E125" s="15">
        <v>245</v>
      </c>
      <c r="F125" s="7"/>
      <c r="G125" s="15">
        <v>165</v>
      </c>
      <c r="H125" s="15">
        <v>122</v>
      </c>
      <c r="I125" s="7"/>
      <c r="J125" s="7"/>
      <c r="K125" s="7"/>
      <c r="L125" s="7"/>
      <c r="M125" s="7"/>
      <c r="N125" s="7"/>
      <c r="O125" s="7"/>
      <c r="P125" s="15">
        <v>7.13</v>
      </c>
      <c r="Q125" s="7"/>
      <c r="R125" s="7"/>
      <c r="S125" s="7"/>
      <c r="T125" s="15">
        <v>17</v>
      </c>
      <c r="U125" s="7"/>
      <c r="V125" s="15">
        <v>357</v>
      </c>
      <c r="W125" s="15">
        <v>16.5</v>
      </c>
      <c r="X125" s="7"/>
      <c r="Y125" s="7"/>
      <c r="Z125" s="7"/>
      <c r="AA125" s="7"/>
      <c r="AB125" s="15">
        <v>730</v>
      </c>
      <c r="AC125" s="7"/>
      <c r="AD125" s="7"/>
      <c r="AE125" s="17">
        <f>C125*'Conversions, Sources &amp; Comments'!$F122/222.6</f>
        <v>0.11806706199460917</v>
      </c>
      <c r="AF125" s="17">
        <f>E125*'Conversions, Sources &amp; Comments'!$F122/222.6</f>
        <v>0.15065849056603775</v>
      </c>
      <c r="AG125" s="16"/>
      <c r="AH125" s="17">
        <f>G125*'Conversions, Sources &amp; Comments'!$F122/222.6</f>
        <v>0.10146388140161726</v>
      </c>
      <c r="AI125" s="17"/>
      <c r="AJ125" s="16"/>
      <c r="AK125" s="16"/>
      <c r="AL125" s="16"/>
      <c r="AM125" s="17">
        <f>'Conversions, Sources &amp; Comments'!$F122*P125/0.56</f>
        <v>1.7428266428571426</v>
      </c>
      <c r="AN125" s="17"/>
      <c r="AO125" s="17"/>
      <c r="AP125" s="17"/>
      <c r="AQ125" s="17">
        <f>'Conversions, Sources &amp; Comments'!$F122*T125/0.835</f>
        <v>2.7868598802395215</v>
      </c>
      <c r="AR125" s="17"/>
      <c r="AS125" s="17">
        <f>'Conversions, Sources &amp; Comments'!$F122*V125</f>
        <v>48.867588000000005</v>
      </c>
      <c r="AT125" s="17">
        <f>'Conversions, Sources &amp; Comments'!$F122*W125/0.835</f>
        <v>2.7048934131736528</v>
      </c>
      <c r="AU125" s="17"/>
      <c r="AV125" s="17"/>
      <c r="AW125" s="17"/>
      <c r="AX125" s="17"/>
      <c r="AY125" s="17">
        <f>'Conversions, Sources &amp; Comments'!$F122*AB125/56</f>
        <v>1.7843807142857142</v>
      </c>
      <c r="AZ125" s="17">
        <f>'Conversions, Sources &amp; Comments'!$F122*AC125/0.56</f>
        <v>0</v>
      </c>
      <c r="BA125" s="16"/>
      <c r="BB125" s="17">
        <f>AH125</f>
        <v>0.10146388140161726</v>
      </c>
      <c r="BC125" s="17">
        <v>4.325642666666667</v>
      </c>
      <c r="BD125" s="17">
        <f t="shared" si="31"/>
        <v>0.11806706199460917</v>
      </c>
      <c r="BE125" s="17"/>
      <c r="BF125" s="17">
        <f t="shared" si="22"/>
        <v>0.34608022890686796</v>
      </c>
      <c r="BG125" s="17">
        <f t="shared" si="32"/>
        <v>0.12065461972528303</v>
      </c>
      <c r="BH125" s="17">
        <f t="shared" ref="BH125:BH167" si="34">BH$124+(A125-1513)*(BH$168-BH$124)/44</f>
        <v>0.76467634821428565</v>
      </c>
      <c r="BI125" s="17">
        <f t="shared" si="23"/>
        <v>2.2656746357142854</v>
      </c>
      <c r="BJ125" s="17">
        <v>2.0546555084745761</v>
      </c>
      <c r="BK125" s="17">
        <f t="shared" si="14"/>
        <v>5.0978423214285709E-2</v>
      </c>
      <c r="BL125" s="17">
        <v>0.15</v>
      </c>
      <c r="BM125" s="17">
        <f t="shared" si="15"/>
        <v>1.7843807142857142</v>
      </c>
      <c r="BN125" s="17">
        <f t="shared" si="27"/>
        <v>2.7868598802395215</v>
      </c>
      <c r="BO125" s="17">
        <f t="shared" ref="BO125:BO132" si="35">AM125</f>
        <v>1.7428266428571426</v>
      </c>
      <c r="BP125" s="17">
        <f t="shared" si="33"/>
        <v>1.7843807142857142</v>
      </c>
      <c r="BQ125" s="17">
        <v>1.0119409026512851</v>
      </c>
      <c r="BR125" s="16"/>
      <c r="BS125" s="16"/>
      <c r="BT125" s="17">
        <f t="shared" si="24"/>
        <v>0.42025428037597939</v>
      </c>
      <c r="BU125" s="16"/>
      <c r="BV125" s="16">
        <f>BT125/'Conversions, Sources &amp; Comments'!F122</f>
        <v>3.0701490340432729</v>
      </c>
    </row>
    <row r="126" spans="1:74" ht="12.75" customHeight="1">
      <c r="A126" s="13">
        <v>1515</v>
      </c>
      <c r="B126" s="14"/>
      <c r="C126" s="15">
        <v>262</v>
      </c>
      <c r="D126" s="15">
        <v>125</v>
      </c>
      <c r="E126" s="15">
        <v>330</v>
      </c>
      <c r="F126" s="15">
        <v>290</v>
      </c>
      <c r="G126" s="15">
        <v>225</v>
      </c>
      <c r="H126" s="7"/>
      <c r="I126" s="7"/>
      <c r="J126" s="7"/>
      <c r="K126" s="7"/>
      <c r="L126" s="7"/>
      <c r="M126" s="7"/>
      <c r="N126" s="7"/>
      <c r="O126" s="7"/>
      <c r="P126" s="15">
        <v>8.1199999999999992</v>
      </c>
      <c r="Q126" s="7"/>
      <c r="R126" s="7"/>
      <c r="S126" s="7"/>
      <c r="T126" s="15">
        <v>17</v>
      </c>
      <c r="U126" s="7"/>
      <c r="V126" s="15">
        <v>421</v>
      </c>
      <c r="W126" s="15">
        <v>15</v>
      </c>
      <c r="X126" s="7"/>
      <c r="Y126" s="7"/>
      <c r="Z126" s="7"/>
      <c r="AA126" s="7"/>
      <c r="AB126" s="15">
        <v>739</v>
      </c>
      <c r="AC126" s="7"/>
      <c r="AD126" s="7"/>
      <c r="AE126" s="17">
        <f>C126*'Conversions, Sources &amp; Comments'!$F123/222.6</f>
        <v>0.1611123450134771</v>
      </c>
      <c r="AF126" s="17">
        <f>E126*'Conversions, Sources &amp; Comments'!$F123/222.6</f>
        <v>0.20292776280323452</v>
      </c>
      <c r="AG126" s="17">
        <f>F126*'Conversions, Sources &amp; Comments'!$F123/222.6</f>
        <v>0.17833045822102425</v>
      </c>
      <c r="AH126" s="17">
        <f>G126*'Conversions, Sources &amp; Comments'!$F123/222.6</f>
        <v>0.13835983827493262</v>
      </c>
      <c r="AI126" s="17"/>
      <c r="AJ126" s="16"/>
      <c r="AK126" s="16"/>
      <c r="AL126" s="16"/>
      <c r="AM126" s="17">
        <f>'Conversions, Sources &amp; Comments'!$F123*P126/0.56</f>
        <v>1.9848179999999995</v>
      </c>
      <c r="AN126" s="17"/>
      <c r="AO126" s="17"/>
      <c r="AP126" s="17"/>
      <c r="AQ126" s="17">
        <f>'Conversions, Sources &amp; Comments'!$F123*T126/0.835</f>
        <v>2.7868598802395215</v>
      </c>
      <c r="AR126" s="17"/>
      <c r="AS126" s="17">
        <f>'Conversions, Sources &amp; Comments'!$F123*V126</f>
        <v>57.628164000000005</v>
      </c>
      <c r="AT126" s="17">
        <f>'Conversions, Sources &amp; Comments'!$F123*W126/0.835</f>
        <v>2.4589940119760478</v>
      </c>
      <c r="AU126" s="17"/>
      <c r="AV126" s="17"/>
      <c r="AW126" s="17"/>
      <c r="AX126" s="17"/>
      <c r="AY126" s="17">
        <f>'Conversions, Sources &amp; Comments'!$F123*AB126/56</f>
        <v>1.8063799285714288</v>
      </c>
      <c r="AZ126" s="17">
        <f>'Conversions, Sources &amp; Comments'!$F123*AC126/0.56</f>
        <v>0</v>
      </c>
      <c r="BA126" s="16"/>
      <c r="BB126" s="17">
        <f>AH126</f>
        <v>0.13835983827493262</v>
      </c>
      <c r="BC126" s="17">
        <v>4.3361279999999995</v>
      </c>
      <c r="BD126" s="17">
        <f t="shared" si="31"/>
        <v>0.1611123450134771</v>
      </c>
      <c r="BE126" s="17"/>
      <c r="BF126" s="17">
        <f t="shared" si="22"/>
        <v>0.39994523523683023</v>
      </c>
      <c r="BG126" s="17">
        <f t="shared" si="32"/>
        <v>0.16464328316679247</v>
      </c>
      <c r="BH126" s="17">
        <f t="shared" si="34"/>
        <v>0.77893505357142845</v>
      </c>
      <c r="BI126" s="17">
        <f t="shared" si="23"/>
        <v>2.5802633999999993</v>
      </c>
      <c r="BJ126" s="17">
        <v>2.0469601694915256</v>
      </c>
      <c r="BK126" s="17">
        <f t="shared" si="14"/>
        <v>5.1929003571428566E-2</v>
      </c>
      <c r="BL126" s="17">
        <v>0.15</v>
      </c>
      <c r="BM126" s="17">
        <f t="shared" si="15"/>
        <v>1.8063799285714288</v>
      </c>
      <c r="BN126" s="17">
        <f t="shared" si="27"/>
        <v>2.7868598802395215</v>
      </c>
      <c r="BO126" s="17">
        <f t="shared" si="35"/>
        <v>1.9848179999999995</v>
      </c>
      <c r="BP126" s="17">
        <f t="shared" si="33"/>
        <v>1.8063799285714288</v>
      </c>
      <c r="BQ126" s="17">
        <v>1.0119409026512851</v>
      </c>
      <c r="BR126" s="16"/>
      <c r="BS126" s="16"/>
      <c r="BT126" s="17">
        <f t="shared" si="24"/>
        <v>0.45604715565686066</v>
      </c>
      <c r="BU126" s="16"/>
      <c r="BV126" s="16">
        <f>BT126/'Conversions, Sources &amp; Comments'!F123</f>
        <v>3.3316322992961971</v>
      </c>
    </row>
    <row r="127" spans="1:74" ht="12.75" customHeight="1">
      <c r="A127" s="13">
        <v>1516</v>
      </c>
      <c r="B127" s="14"/>
      <c r="C127" s="15">
        <v>346</v>
      </c>
      <c r="D127" s="15">
        <v>183</v>
      </c>
      <c r="E127" s="15">
        <v>450</v>
      </c>
      <c r="F127" s="15">
        <v>434</v>
      </c>
      <c r="G127" s="7"/>
      <c r="H127" s="7"/>
      <c r="I127" s="7"/>
      <c r="J127" s="7"/>
      <c r="K127" s="7"/>
      <c r="L127" s="7"/>
      <c r="M127" s="7"/>
      <c r="N127" s="7"/>
      <c r="O127" s="7"/>
      <c r="P127" s="15">
        <v>8.1199999999999992</v>
      </c>
      <c r="Q127" s="7"/>
      <c r="R127" s="7"/>
      <c r="S127" s="7"/>
      <c r="T127" s="15">
        <v>17</v>
      </c>
      <c r="U127" s="7"/>
      <c r="V127" s="15">
        <v>325</v>
      </c>
      <c r="W127" s="15">
        <v>13.2</v>
      </c>
      <c r="X127" s="7"/>
      <c r="Y127" s="7"/>
      <c r="Z127" s="7"/>
      <c r="AA127" s="7"/>
      <c r="AB127" s="15">
        <v>704</v>
      </c>
      <c r="AC127" s="7"/>
      <c r="AD127" s="7"/>
      <c r="AE127" s="17">
        <f>C127*'Conversions, Sources &amp; Comments'!$F124/222.6</f>
        <v>0.21276668463611861</v>
      </c>
      <c r="AF127" s="17">
        <f>E127*'Conversions, Sources &amp; Comments'!$F124/222.6</f>
        <v>0.27671967654986523</v>
      </c>
      <c r="AG127" s="17">
        <f>F127*'Conversions, Sources &amp; Comments'!$F124/222.6</f>
        <v>0.26688075471698114</v>
      </c>
      <c r="AH127" s="16"/>
      <c r="AI127" s="17"/>
      <c r="AJ127" s="16"/>
      <c r="AK127" s="16"/>
      <c r="AL127" s="16"/>
      <c r="AM127" s="17">
        <f>'Conversions, Sources &amp; Comments'!$F124*P127/0.56</f>
        <v>1.9848179999999995</v>
      </c>
      <c r="AN127" s="17"/>
      <c r="AO127" s="17"/>
      <c r="AP127" s="17"/>
      <c r="AQ127" s="17">
        <f>'Conversions, Sources &amp; Comments'!$F124*T127/0.835</f>
        <v>2.7868598802395215</v>
      </c>
      <c r="AR127" s="17"/>
      <c r="AS127" s="17">
        <f>'Conversions, Sources &amp; Comments'!$F124*V127</f>
        <v>44.487300000000005</v>
      </c>
      <c r="AT127" s="17">
        <f>'Conversions, Sources &amp; Comments'!$F124*W127/0.835</f>
        <v>2.1639147305389224</v>
      </c>
      <c r="AU127" s="17"/>
      <c r="AV127" s="17"/>
      <c r="AW127" s="17"/>
      <c r="AX127" s="17"/>
      <c r="AY127" s="17">
        <f>'Conversions, Sources &amp; Comments'!$F124*AB127/56</f>
        <v>1.7208274285714287</v>
      </c>
      <c r="AZ127" s="17">
        <f>'Conversions, Sources &amp; Comments'!$F124*AC127/0.56</f>
        <v>0</v>
      </c>
      <c r="BA127" s="16"/>
      <c r="BB127" s="17">
        <f>0.723707*BD127</f>
        <v>0.15398073903795148</v>
      </c>
      <c r="BC127" s="17">
        <v>4.346613333333333</v>
      </c>
      <c r="BD127" s="17">
        <f t="shared" si="31"/>
        <v>0.21276668463611861</v>
      </c>
      <c r="BE127" s="17"/>
      <c r="BF127" s="17">
        <f t="shared" si="22"/>
        <v>0.46452290393358492</v>
      </c>
      <c r="BG127" s="17">
        <f t="shared" si="32"/>
        <v>0.21742967929660381</v>
      </c>
      <c r="BH127" s="17">
        <f t="shared" si="34"/>
        <v>0.79319375892857136</v>
      </c>
      <c r="BI127" s="17">
        <f t="shared" si="23"/>
        <v>2.5802633999999993</v>
      </c>
      <c r="BJ127" s="17">
        <v>2.0238741525423727</v>
      </c>
      <c r="BK127" s="17">
        <f t="shared" si="14"/>
        <v>5.2879583928571422E-2</v>
      </c>
      <c r="BL127" s="17">
        <v>0.15</v>
      </c>
      <c r="BM127" s="17">
        <f t="shared" si="15"/>
        <v>1.7208274285714287</v>
      </c>
      <c r="BN127" s="17">
        <f t="shared" si="27"/>
        <v>2.7868598802395215</v>
      </c>
      <c r="BO127" s="17">
        <f t="shared" si="35"/>
        <v>1.9848179999999995</v>
      </c>
      <c r="BP127" s="17">
        <f t="shared" si="33"/>
        <v>1.7208274285714287</v>
      </c>
      <c r="BQ127" s="17">
        <v>1.0119409026512851</v>
      </c>
      <c r="BR127" s="16"/>
      <c r="BS127" s="16"/>
      <c r="BT127" s="17">
        <f t="shared" si="24"/>
        <v>0.49064177967299061</v>
      </c>
      <c r="BU127" s="16"/>
      <c r="BV127" s="16">
        <f>BT127/'Conversions, Sources &amp; Comments'!F124</f>
        <v>3.5843617929998435</v>
      </c>
    </row>
    <row r="128" spans="1:74" ht="12.75" customHeight="1">
      <c r="A128" s="13">
        <v>1517</v>
      </c>
      <c r="B128" s="14"/>
      <c r="C128" s="15">
        <v>394</v>
      </c>
      <c r="D128" s="15">
        <v>152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15">
        <v>7.54</v>
      </c>
      <c r="Q128" s="7"/>
      <c r="R128" s="7"/>
      <c r="S128" s="7"/>
      <c r="T128" s="15">
        <v>16</v>
      </c>
      <c r="U128" s="7"/>
      <c r="V128" s="15">
        <v>325</v>
      </c>
      <c r="W128" s="15">
        <v>17.5</v>
      </c>
      <c r="X128" s="7"/>
      <c r="Y128" s="7"/>
      <c r="Z128" s="7"/>
      <c r="AA128" s="7"/>
      <c r="AB128" s="15">
        <v>759</v>
      </c>
      <c r="AC128" s="7"/>
      <c r="AD128" s="7"/>
      <c r="AE128" s="17">
        <f>C128*'Conversions, Sources &amp; Comments'!$F125/222.6</f>
        <v>0.2422834501347709</v>
      </c>
      <c r="AF128" s="16"/>
      <c r="AG128" s="16"/>
      <c r="AH128" s="16"/>
      <c r="AI128" s="17"/>
      <c r="AJ128" s="16"/>
      <c r="AK128" s="16"/>
      <c r="AL128" s="16"/>
      <c r="AM128" s="17">
        <f>'Conversions, Sources &amp; Comments'!$F125*P128/0.56</f>
        <v>1.8430452857142856</v>
      </c>
      <c r="AN128" s="17"/>
      <c r="AO128" s="17"/>
      <c r="AP128" s="17"/>
      <c r="AQ128" s="17">
        <f>'Conversions, Sources &amp; Comments'!$F125*T128/0.835</f>
        <v>2.6229269461077847</v>
      </c>
      <c r="AR128" s="17"/>
      <c r="AS128" s="17">
        <f>'Conversions, Sources &amp; Comments'!$F125*V128</f>
        <v>44.487300000000005</v>
      </c>
      <c r="AT128" s="17">
        <f>'Conversions, Sources &amp; Comments'!$F125*W128/0.835</f>
        <v>2.8688263473053892</v>
      </c>
      <c r="AU128" s="17"/>
      <c r="AV128" s="17"/>
      <c r="AW128" s="17"/>
      <c r="AX128" s="17"/>
      <c r="AY128" s="17">
        <f>'Conversions, Sources &amp; Comments'!$F125*AB128/56</f>
        <v>1.8552670714285715</v>
      </c>
      <c r="AZ128" s="17">
        <f>'Conversions, Sources &amp; Comments'!$F125*AC128/0.56</f>
        <v>0</v>
      </c>
      <c r="BA128" s="16"/>
      <c r="BB128" s="17">
        <f>0.723707*BD128</f>
        <v>0.17534222884668463</v>
      </c>
      <c r="BC128" s="17">
        <v>4.3570986666666665</v>
      </c>
      <c r="BD128" s="17">
        <f t="shared" si="31"/>
        <v>0.2422834501347709</v>
      </c>
      <c r="BE128" s="17"/>
      <c r="BF128" s="17">
        <f t="shared" si="22"/>
        <v>0.50155372654430186</v>
      </c>
      <c r="BG128" s="17">
        <f t="shared" si="32"/>
        <v>0.24759333422792454</v>
      </c>
      <c r="BH128" s="17">
        <f t="shared" si="34"/>
        <v>0.80745246428571416</v>
      </c>
      <c r="BI128" s="17">
        <f t="shared" si="23"/>
        <v>2.3959588714285713</v>
      </c>
      <c r="BJ128" s="17">
        <v>2.3086016949152541</v>
      </c>
      <c r="BK128" s="17">
        <f t="shared" si="14"/>
        <v>5.3830164285714278E-2</v>
      </c>
      <c r="BL128" s="17">
        <v>0.15</v>
      </c>
      <c r="BM128" s="17">
        <f t="shared" si="15"/>
        <v>1.8552670714285715</v>
      </c>
      <c r="BN128" s="17">
        <f t="shared" si="27"/>
        <v>2.6229269461077847</v>
      </c>
      <c r="BO128" s="17">
        <f t="shared" si="35"/>
        <v>1.8430452857142856</v>
      </c>
      <c r="BP128" s="17">
        <f t="shared" si="33"/>
        <v>1.8552670714285715</v>
      </c>
      <c r="BQ128" s="17">
        <v>1.0119409026512851</v>
      </c>
      <c r="BR128" s="16"/>
      <c r="BS128" s="16"/>
      <c r="BT128" s="17">
        <f t="shared" si="24"/>
        <v>0.5117584724374159</v>
      </c>
      <c r="BU128" s="16"/>
      <c r="BV128" s="16">
        <f>BT128/'Conversions, Sources &amp; Comments'!F125</f>
        <v>3.7386288568234116</v>
      </c>
    </row>
    <row r="129" spans="1:74" ht="12.75" customHeight="1">
      <c r="A129" s="13">
        <v>1518</v>
      </c>
      <c r="B129" s="14"/>
      <c r="C129" s="15">
        <v>285</v>
      </c>
      <c r="D129" s="15">
        <v>116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15">
        <v>7.31</v>
      </c>
      <c r="Q129" s="7"/>
      <c r="R129" s="7"/>
      <c r="S129" s="7"/>
      <c r="T129" s="15">
        <v>16</v>
      </c>
      <c r="U129" s="7"/>
      <c r="V129" s="15">
        <v>315</v>
      </c>
      <c r="W129" s="7"/>
      <c r="X129" s="7"/>
      <c r="Y129" s="7"/>
      <c r="Z129" s="7"/>
      <c r="AA129" s="7"/>
      <c r="AB129" s="15">
        <v>632</v>
      </c>
      <c r="AC129" s="7"/>
      <c r="AD129" s="7"/>
      <c r="AE129" s="17">
        <f>C129*'Conversions, Sources &amp; Comments'!$F126/222.6</f>
        <v>0.17525579514824799</v>
      </c>
      <c r="AF129" s="16"/>
      <c r="AG129" s="16"/>
      <c r="AH129" s="16"/>
      <c r="AI129" s="17"/>
      <c r="AJ129" s="16"/>
      <c r="AK129" s="16"/>
      <c r="AL129" s="16"/>
      <c r="AM129" s="17">
        <f>'Conversions, Sources &amp; Comments'!$F126*P129/0.56</f>
        <v>1.7868250714285709</v>
      </c>
      <c r="AN129" s="17"/>
      <c r="AO129" s="17"/>
      <c r="AP129" s="17"/>
      <c r="AQ129" s="17">
        <f>'Conversions, Sources &amp; Comments'!$F126*T129/0.835</f>
        <v>2.6229269461077847</v>
      </c>
      <c r="AR129" s="17"/>
      <c r="AS129" s="17">
        <f>'Conversions, Sources &amp; Comments'!$F126*V129</f>
        <v>43.118459999999999</v>
      </c>
      <c r="AT129" s="17">
        <f>'Conversions, Sources &amp; Comments'!$F126*W129/0.835</f>
        <v>0</v>
      </c>
      <c r="AU129" s="17"/>
      <c r="AV129" s="17"/>
      <c r="AW129" s="17"/>
      <c r="AX129" s="17"/>
      <c r="AY129" s="17">
        <f>'Conversions, Sources &amp; Comments'!$F126*AB129/56</f>
        <v>1.5448337142857143</v>
      </c>
      <c r="AZ129" s="17">
        <f>'Conversions, Sources &amp; Comments'!$F126*AC129/0.56</f>
        <v>0</v>
      </c>
      <c r="BA129" s="16"/>
      <c r="BB129" s="17">
        <f>0.723707*BD129</f>
        <v>0.12683384573935311</v>
      </c>
      <c r="BC129" s="17">
        <v>4.3675839999999999</v>
      </c>
      <c r="BD129" s="17">
        <f t="shared" si="31"/>
        <v>0.17525579514824799</v>
      </c>
      <c r="BE129" s="17"/>
      <c r="BF129" s="17">
        <f t="shared" si="22"/>
        <v>0.41844969261313208</v>
      </c>
      <c r="BG129" s="17">
        <f t="shared" si="32"/>
        <v>0.17909670115471701</v>
      </c>
      <c r="BH129" s="17">
        <f t="shared" si="34"/>
        <v>0.82171116964285706</v>
      </c>
      <c r="BI129" s="17">
        <f t="shared" si="23"/>
        <v>2.3228725928571423</v>
      </c>
      <c r="BJ129" s="17">
        <v>1.9853974576271187</v>
      </c>
      <c r="BK129" s="17">
        <f t="shared" si="14"/>
        <v>5.4780744642857135E-2</v>
      </c>
      <c r="BL129" s="17">
        <v>0.15</v>
      </c>
      <c r="BM129" s="17">
        <f t="shared" si="15"/>
        <v>1.5448337142857143</v>
      </c>
      <c r="BN129" s="17">
        <f t="shared" si="27"/>
        <v>2.6229269461077847</v>
      </c>
      <c r="BO129" s="17">
        <f t="shared" si="35"/>
        <v>1.7868250714285709</v>
      </c>
      <c r="BP129" s="17">
        <f t="shared" si="33"/>
        <v>1.5448337142857143</v>
      </c>
      <c r="BQ129" s="17">
        <v>1.0119409026512851</v>
      </c>
      <c r="BR129" s="16"/>
      <c r="BS129" s="16"/>
      <c r="BT129" s="17">
        <f t="shared" si="24"/>
        <v>0.4585220094786791</v>
      </c>
      <c r="BU129" s="16"/>
      <c r="BV129" s="16">
        <f>BT129/'Conversions, Sources &amp; Comments'!F126</f>
        <v>3.3497122342909256</v>
      </c>
    </row>
    <row r="130" spans="1:74" ht="12.75" customHeight="1">
      <c r="A130" s="13">
        <v>1519</v>
      </c>
      <c r="B130" s="14"/>
      <c r="C130" s="15">
        <v>212</v>
      </c>
      <c r="D130" s="15">
        <v>138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15">
        <v>7.34</v>
      </c>
      <c r="Q130" s="7"/>
      <c r="R130" s="7"/>
      <c r="S130" s="7"/>
      <c r="T130" s="15">
        <v>14</v>
      </c>
      <c r="U130" s="7"/>
      <c r="V130" s="15">
        <v>315</v>
      </c>
      <c r="W130" s="7"/>
      <c r="X130" s="7"/>
      <c r="Y130" s="7"/>
      <c r="Z130" s="7"/>
      <c r="AA130" s="7"/>
      <c r="AB130" s="7"/>
      <c r="AC130" s="7"/>
      <c r="AD130" s="7"/>
      <c r="AE130" s="17">
        <f>C130*'Conversions, Sources &amp; Comments'!$F127/222.6</f>
        <v>0.13036571428571431</v>
      </c>
      <c r="AF130" s="16"/>
      <c r="AG130" s="16"/>
      <c r="AH130" s="16"/>
      <c r="AI130" s="17"/>
      <c r="AJ130" s="16"/>
      <c r="AK130" s="16"/>
      <c r="AL130" s="16"/>
      <c r="AM130" s="17">
        <f>'Conversions, Sources &amp; Comments'!$F127*P130/0.56</f>
        <v>1.7941581428571427</v>
      </c>
      <c r="AN130" s="17"/>
      <c r="AO130" s="17"/>
      <c r="AP130" s="17"/>
      <c r="AQ130" s="17">
        <f>'Conversions, Sources &amp; Comments'!$F127*T130/0.835</f>
        <v>2.2950610778443115</v>
      </c>
      <c r="AR130" s="17"/>
      <c r="AS130" s="17">
        <f>'Conversions, Sources &amp; Comments'!$F127*V130</f>
        <v>43.118459999999999</v>
      </c>
      <c r="AT130" s="17">
        <f>'Conversions, Sources &amp; Comments'!$F127*W130/0.835</f>
        <v>0</v>
      </c>
      <c r="AU130" s="17"/>
      <c r="AV130" s="17"/>
      <c r="AW130" s="17"/>
      <c r="AX130" s="17"/>
      <c r="AY130" s="17">
        <f>'Conversions, Sources &amp; Comments'!$F127*AB130/56</f>
        <v>0</v>
      </c>
      <c r="AZ130" s="17">
        <f>'Conversions, Sources &amp; Comments'!$F127*AC130/0.56</f>
        <v>0</v>
      </c>
      <c r="BA130" s="16"/>
      <c r="BB130" s="17">
        <f>0.723707*BD130</f>
        <v>9.4346579988571447E-2</v>
      </c>
      <c r="BC130" s="17">
        <v>4.3780693333333334</v>
      </c>
      <c r="BD130" s="17">
        <f t="shared" si="31"/>
        <v>0.13036571428571431</v>
      </c>
      <c r="BE130" s="17"/>
      <c r="BF130" s="17">
        <f t="shared" si="22"/>
        <v>0.362892504768</v>
      </c>
      <c r="BG130" s="17">
        <f t="shared" si="32"/>
        <v>0.13322280928000002</v>
      </c>
      <c r="BH130" s="17">
        <f t="shared" si="34"/>
        <v>0.83596987499999997</v>
      </c>
      <c r="BI130" s="17">
        <f t="shared" si="23"/>
        <v>2.3324055857142856</v>
      </c>
      <c r="BJ130" s="17">
        <v>2.1316088983050845</v>
      </c>
      <c r="BK130" s="17">
        <f t="shared" si="14"/>
        <v>5.5731324999999998E-2</v>
      </c>
      <c r="BL130" s="17">
        <v>0.15</v>
      </c>
      <c r="BM130" s="17">
        <f t="shared" si="15"/>
        <v>1.75</v>
      </c>
      <c r="BN130" s="17">
        <f t="shared" si="27"/>
        <v>2.2950610778443115</v>
      </c>
      <c r="BO130" s="17">
        <f t="shared" si="35"/>
        <v>1.7941581428571427</v>
      </c>
      <c r="BP130" s="17">
        <v>1.75</v>
      </c>
      <c r="BQ130" s="17">
        <v>1.0119409026512851</v>
      </c>
      <c r="BR130" s="16"/>
      <c r="BS130" s="16"/>
      <c r="BT130" s="17">
        <f t="shared" si="24"/>
        <v>0.43003259347677703</v>
      </c>
      <c r="BU130" s="16"/>
      <c r="BV130" s="16">
        <f>BT130/'Conversions, Sources &amp; Comments'!F127</f>
        <v>3.1415840673619781</v>
      </c>
    </row>
    <row r="131" spans="1:74" ht="12.75" customHeight="1">
      <c r="A131" s="13">
        <v>1520</v>
      </c>
      <c r="B131" s="14"/>
      <c r="C131" s="15">
        <v>216</v>
      </c>
      <c r="D131" s="15">
        <v>133</v>
      </c>
      <c r="E131" s="15">
        <v>360</v>
      </c>
      <c r="F131" s="15">
        <v>317</v>
      </c>
      <c r="G131" s="15">
        <v>270</v>
      </c>
      <c r="H131" s="7"/>
      <c r="I131" s="7"/>
      <c r="J131" s="7"/>
      <c r="K131" s="7"/>
      <c r="L131" s="7"/>
      <c r="M131" s="7"/>
      <c r="N131" s="7"/>
      <c r="O131" s="7"/>
      <c r="P131" s="15">
        <v>8.6999999999999993</v>
      </c>
      <c r="Q131" s="7"/>
      <c r="R131" s="7"/>
      <c r="S131" s="7"/>
      <c r="T131" s="15">
        <v>16</v>
      </c>
      <c r="U131" s="15">
        <v>26.2</v>
      </c>
      <c r="V131" s="15">
        <v>322</v>
      </c>
      <c r="W131" s="15">
        <v>15.3</v>
      </c>
      <c r="X131" s="7"/>
      <c r="Y131" s="7"/>
      <c r="Z131" s="7"/>
      <c r="AA131" s="7"/>
      <c r="AB131" s="15">
        <v>799</v>
      </c>
      <c r="AC131" s="7"/>
      <c r="AD131" s="7"/>
      <c r="AE131" s="17">
        <f>C131*'Conversions, Sources &amp; Comments'!$F128/222.6</f>
        <v>0.13282544474393532</v>
      </c>
      <c r="AF131" s="17">
        <f>E131*'Conversions, Sources &amp; Comments'!$F128/222.6</f>
        <v>0.2213757412398922</v>
      </c>
      <c r="AG131" s="17">
        <f>F131*'Conversions, Sources &amp; Comments'!$F128/222.6</f>
        <v>0.19493363881401618</v>
      </c>
      <c r="AH131" s="17">
        <f>G131*'Conversions, Sources &amp; Comments'!$F128/222.6</f>
        <v>0.16603180592991915</v>
      </c>
      <c r="AI131" s="17"/>
      <c r="AJ131" s="16"/>
      <c r="AK131" s="16"/>
      <c r="AL131" s="16"/>
      <c r="AM131" s="17">
        <f>'Conversions, Sources &amp; Comments'!$F128*P131/0.56</f>
        <v>2.1265907142857143</v>
      </c>
      <c r="AN131" s="17"/>
      <c r="AO131" s="17"/>
      <c r="AP131" s="17"/>
      <c r="AQ131" s="17">
        <f>'Conversions, Sources &amp; Comments'!$F128*T131/0.835</f>
        <v>2.6229269461077847</v>
      </c>
      <c r="AR131" s="17">
        <f>'Conversions, Sources &amp; Comments'!$F128*U131/0.835</f>
        <v>4.2950428742514974</v>
      </c>
      <c r="AS131" s="17">
        <f>'Conversions, Sources &amp; Comments'!$F128*V131</f>
        <v>44.076647999999999</v>
      </c>
      <c r="AT131" s="17">
        <f>'Conversions, Sources &amp; Comments'!$F128*W131/0.835</f>
        <v>2.5081738922155692</v>
      </c>
      <c r="AU131" s="17"/>
      <c r="AV131" s="17"/>
      <c r="AW131" s="17"/>
      <c r="AX131" s="17"/>
      <c r="AY131" s="17">
        <f>'Conversions, Sources &amp; Comments'!$F128*AB131/56</f>
        <v>1.9530413571428571</v>
      </c>
      <c r="AZ131" s="17">
        <f>'Conversions, Sources &amp; Comments'!$F128*AC131/0.56</f>
        <v>0</v>
      </c>
      <c r="BA131" s="16"/>
      <c r="BB131" s="17">
        <f>AH131</f>
        <v>0.16603180592991915</v>
      </c>
      <c r="BC131" s="17">
        <v>4.3885546666666668</v>
      </c>
      <c r="BD131" s="17">
        <f t="shared" si="31"/>
        <v>0.13282544474393532</v>
      </c>
      <c r="BE131" s="17"/>
      <c r="BF131" s="17">
        <f t="shared" si="22"/>
        <v>0.36625495994022639</v>
      </c>
      <c r="BG131" s="17">
        <f t="shared" si="32"/>
        <v>0.13573644719094341</v>
      </c>
      <c r="BH131" s="17">
        <f t="shared" si="34"/>
        <v>0.85022858035714277</v>
      </c>
      <c r="BI131" s="17">
        <f t="shared" si="23"/>
        <v>2.7645679285714286</v>
      </c>
      <c r="BJ131" s="17">
        <v>1.9777021186440678</v>
      </c>
      <c r="BK131" s="17">
        <f t="shared" si="14"/>
        <v>5.6681905357142855E-2</v>
      </c>
      <c r="BL131" s="17">
        <v>0.15</v>
      </c>
      <c r="BM131" s="17">
        <f t="shared" si="15"/>
        <v>1.9530413571428571</v>
      </c>
      <c r="BN131" s="17">
        <f t="shared" si="27"/>
        <v>2.6229269461077847</v>
      </c>
      <c r="BO131" s="17">
        <f t="shared" si="35"/>
        <v>2.1265907142857143</v>
      </c>
      <c r="BP131" s="17">
        <f>AY131</f>
        <v>1.9530413571428571</v>
      </c>
      <c r="BQ131" s="17">
        <v>1.0119409026512851</v>
      </c>
      <c r="BR131" s="16"/>
      <c r="BS131" s="16"/>
      <c r="BT131" s="17">
        <f t="shared" si="24"/>
        <v>0.44490183877295597</v>
      </c>
      <c r="BU131" s="16"/>
      <c r="BV131" s="16">
        <f>BT131/'Conversions, Sources &amp; Comments'!F128</f>
        <v>3.2502106803786854</v>
      </c>
    </row>
    <row r="132" spans="1:74" ht="12.75" customHeight="1">
      <c r="A132" s="13">
        <v>1521</v>
      </c>
      <c r="B132" s="14"/>
      <c r="C132" s="15">
        <v>255</v>
      </c>
      <c r="D132" s="15">
        <v>127</v>
      </c>
      <c r="E132" s="15">
        <v>315</v>
      </c>
      <c r="F132" s="7"/>
      <c r="G132" s="15">
        <v>196</v>
      </c>
      <c r="H132" s="7"/>
      <c r="I132" s="7"/>
      <c r="J132" s="7"/>
      <c r="K132" s="7"/>
      <c r="L132" s="7"/>
      <c r="M132" s="7"/>
      <c r="N132" s="7"/>
      <c r="O132" s="7"/>
      <c r="P132" s="15">
        <v>8.1199999999999992</v>
      </c>
      <c r="Q132" s="7"/>
      <c r="R132" s="7"/>
      <c r="S132" s="7"/>
      <c r="T132" s="7"/>
      <c r="U132" s="7"/>
      <c r="V132" s="15">
        <v>343</v>
      </c>
      <c r="W132" s="15">
        <v>16.7</v>
      </c>
      <c r="X132" s="7"/>
      <c r="Y132" s="7"/>
      <c r="Z132" s="7"/>
      <c r="AA132" s="7"/>
      <c r="AB132" s="7"/>
      <c r="AC132" s="7"/>
      <c r="AD132" s="7"/>
      <c r="AE132" s="17">
        <f>C132*'Conversions, Sources &amp; Comments'!$F129/222.6</f>
        <v>0.15485121293800538</v>
      </c>
      <c r="AF132" s="17">
        <f>E132*'Conversions, Sources &amp; Comments'!$F129/222.6</f>
        <v>0.19128679245283017</v>
      </c>
      <c r="AG132" s="16"/>
      <c r="AH132" s="17">
        <f>G132*'Conversions, Sources &amp; Comments'!$F129/222.6</f>
        <v>0.11902289308176101</v>
      </c>
      <c r="AI132" s="17"/>
      <c r="AJ132" s="16"/>
      <c r="AK132" s="16"/>
      <c r="AL132" s="16"/>
      <c r="AM132" s="17">
        <f>'Conversions, Sources &amp; Comments'!$F129*P132/0.56</f>
        <v>1.9600519999999997</v>
      </c>
      <c r="AN132" s="17"/>
      <c r="AO132" s="17"/>
      <c r="AP132" s="17"/>
      <c r="AQ132" s="17">
        <f>'Conversions, Sources &amp; Comments'!$F129*T132/0.835</f>
        <v>0</v>
      </c>
      <c r="AR132" s="17"/>
      <c r="AS132" s="17">
        <f>'Conversions, Sources &amp; Comments'!$F129*V132</f>
        <v>46.365367999999997</v>
      </c>
      <c r="AT132" s="17">
        <f>'Conversions, Sources &amp; Comments'!$F129*W132/0.835</f>
        <v>2.7035200000000001</v>
      </c>
      <c r="AU132" s="17"/>
      <c r="AV132" s="17"/>
      <c r="AW132" s="17"/>
      <c r="AX132" s="17"/>
      <c r="AY132" s="17">
        <f>'Conversions, Sources &amp; Comments'!$F129*AB132/56</f>
        <v>0</v>
      </c>
      <c r="AZ132" s="17">
        <f>'Conversions, Sources &amp; Comments'!$F129*AC132/0.56</f>
        <v>0</v>
      </c>
      <c r="BA132" s="16"/>
      <c r="BB132" s="17">
        <f>AH132</f>
        <v>0.11902289308176101</v>
      </c>
      <c r="BC132" s="17">
        <v>4.3990400000000003</v>
      </c>
      <c r="BD132" s="17">
        <f t="shared" si="31"/>
        <v>0.15485121293800538</v>
      </c>
      <c r="BE132" s="17"/>
      <c r="BF132" s="17">
        <f t="shared" si="22"/>
        <v>0.39396437503698112</v>
      </c>
      <c r="BG132" s="17">
        <f t="shared" si="32"/>
        <v>0.15824493212075472</v>
      </c>
      <c r="BH132" s="17">
        <f t="shared" si="34"/>
        <v>0.86448728571428568</v>
      </c>
      <c r="BI132" s="17">
        <f t="shared" si="23"/>
        <v>2.5480675999999995</v>
      </c>
      <c r="BJ132" s="17">
        <v>2.0315694915254237</v>
      </c>
      <c r="BK132" s="17">
        <f t="shared" si="14"/>
        <v>5.7632485714285711E-2</v>
      </c>
      <c r="BL132" s="17">
        <v>0.15</v>
      </c>
      <c r="BM132" s="17">
        <f t="shared" si="15"/>
        <v>2</v>
      </c>
      <c r="BN132" s="17">
        <v>2.5499999999999998</v>
      </c>
      <c r="BO132" s="17">
        <f t="shared" si="35"/>
        <v>1.9600519999999997</v>
      </c>
      <c r="BP132" s="17">
        <v>2</v>
      </c>
      <c r="BQ132" s="17">
        <v>1.0119409026512851</v>
      </c>
      <c r="BR132" s="16"/>
      <c r="BS132" s="16"/>
      <c r="BT132" s="17">
        <f t="shared" si="24"/>
        <v>0.4575183388183976</v>
      </c>
      <c r="BU132" s="16"/>
      <c r="BV132" s="16">
        <f>BT132/'Conversions, Sources &amp; Comments'!F129</f>
        <v>3.384612200526703</v>
      </c>
    </row>
    <row r="133" spans="1:74" ht="12.75" customHeight="1">
      <c r="A133" s="13">
        <v>1522</v>
      </c>
      <c r="B133" s="14"/>
      <c r="C133" s="15">
        <v>258</v>
      </c>
      <c r="D133" s="15">
        <v>190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15">
        <v>16</v>
      </c>
      <c r="U133" s="7"/>
      <c r="V133" s="15">
        <v>367</v>
      </c>
      <c r="W133" s="7"/>
      <c r="X133" s="7"/>
      <c r="Y133" s="7"/>
      <c r="Z133" s="7"/>
      <c r="AA133" s="7"/>
      <c r="AB133" s="15">
        <v>870</v>
      </c>
      <c r="AC133" s="7"/>
      <c r="AD133" s="7"/>
      <c r="AE133" s="17">
        <f>C133*'Conversions, Sources &amp; Comments'!$F130/222.6</f>
        <v>0.15025196765498655</v>
      </c>
      <c r="AF133" s="16"/>
      <c r="AG133" s="16"/>
      <c r="AH133" s="16"/>
      <c r="AI133" s="17"/>
      <c r="AJ133" s="16"/>
      <c r="AK133" s="16"/>
      <c r="AL133" s="16"/>
      <c r="AM133" s="17">
        <f>'Conversions, Sources &amp; Comments'!$F130*P133/0.56</f>
        <v>0</v>
      </c>
      <c r="AN133" s="17"/>
      <c r="AO133" s="17"/>
      <c r="AP133" s="17"/>
      <c r="AQ133" s="17">
        <f>'Conversions, Sources &amp; Comments'!$F130*T133/0.835</f>
        <v>2.4840431137724552</v>
      </c>
      <c r="AR133" s="17"/>
      <c r="AS133" s="17">
        <f>'Conversions, Sources &amp; Comments'!$F130*V133</f>
        <v>47.576411999999998</v>
      </c>
      <c r="AT133" s="17">
        <f>'Conversions, Sources &amp; Comments'!$F130*W133/0.835</f>
        <v>0</v>
      </c>
      <c r="AU133" s="17"/>
      <c r="AV133" s="17"/>
      <c r="AW133" s="17"/>
      <c r="AX133" s="17"/>
      <c r="AY133" s="17">
        <f>'Conversions, Sources &amp; Comments'!$F130*AB133/56</f>
        <v>2.0139878571428573</v>
      </c>
      <c r="AZ133" s="17">
        <f>'Conversions, Sources &amp; Comments'!$F130*AC133/0.56</f>
        <v>0</v>
      </c>
      <c r="BA133" s="16"/>
      <c r="BB133" s="17">
        <f t="shared" ref="BB133:BB140" si="36">0.723707*BD133</f>
        <v>0.10873840075568734</v>
      </c>
      <c r="BC133" s="17">
        <v>4.4095253333333329</v>
      </c>
      <c r="BD133" s="17">
        <f t="shared" si="31"/>
        <v>0.15025196765498655</v>
      </c>
      <c r="BE133" s="17"/>
      <c r="BF133" s="17">
        <f t="shared" si="22"/>
        <v>0.38854300786354723</v>
      </c>
      <c r="BG133" s="17">
        <f t="shared" si="32"/>
        <v>0.15354488977811323</v>
      </c>
      <c r="BH133" s="17">
        <f t="shared" si="34"/>
        <v>0.87874599107142848</v>
      </c>
      <c r="BI133" s="17">
        <f t="shared" si="23"/>
        <v>2.4699999999999998</v>
      </c>
      <c r="BJ133" s="17">
        <v>2.3086016949152541</v>
      </c>
      <c r="BK133" s="17">
        <f t="shared" si="14"/>
        <v>5.8583066071428568E-2</v>
      </c>
      <c r="BL133" s="17">
        <v>0.15</v>
      </c>
      <c r="BM133" s="17">
        <f t="shared" si="15"/>
        <v>2.0139878571428573</v>
      </c>
      <c r="BN133" s="17">
        <f t="shared" ref="BN133:BN151" si="37">AQ133</f>
        <v>2.4840431137724552</v>
      </c>
      <c r="BO133" s="17">
        <v>1.9</v>
      </c>
      <c r="BP133" s="17">
        <f>AY133</f>
        <v>2.0139878571428573</v>
      </c>
      <c r="BQ133" s="17">
        <v>1.0119409026512851</v>
      </c>
      <c r="BR133" s="16"/>
      <c r="BS133" s="16"/>
      <c r="BT133" s="17">
        <f t="shared" si="24"/>
        <v>0.45706159758037285</v>
      </c>
      <c r="BU133" s="16"/>
      <c r="BV133" s="16">
        <f>BT133/'Conversions, Sources &amp; Comments'!F130</f>
        <v>3.5257304882931657</v>
      </c>
    </row>
    <row r="134" spans="1:74" ht="12.75" customHeight="1">
      <c r="A134" s="13">
        <v>1523</v>
      </c>
      <c r="B134" s="14"/>
      <c r="C134" s="15">
        <v>271</v>
      </c>
      <c r="D134" s="15">
        <v>166</v>
      </c>
      <c r="E134" s="15">
        <v>315</v>
      </c>
      <c r="F134" s="15">
        <v>259</v>
      </c>
      <c r="G134" s="7"/>
      <c r="H134" s="7"/>
      <c r="I134" s="7"/>
      <c r="J134" s="7"/>
      <c r="K134" s="7"/>
      <c r="L134" s="7"/>
      <c r="M134" s="7"/>
      <c r="N134" s="7"/>
      <c r="O134" s="7"/>
      <c r="P134" s="15">
        <v>8.1199999999999992</v>
      </c>
      <c r="Q134" s="7"/>
      <c r="R134" s="15">
        <v>192</v>
      </c>
      <c r="S134" s="7"/>
      <c r="T134" s="15">
        <v>16</v>
      </c>
      <c r="U134" s="7"/>
      <c r="V134" s="15">
        <v>399</v>
      </c>
      <c r="W134" s="15">
        <v>18.600000000000001</v>
      </c>
      <c r="X134" s="7"/>
      <c r="Y134" s="7"/>
      <c r="Z134" s="7"/>
      <c r="AA134" s="7"/>
      <c r="AB134" s="7"/>
      <c r="AC134" s="7"/>
      <c r="AD134" s="7"/>
      <c r="AE134" s="17">
        <f>C134*'Conversions, Sources &amp; Comments'!$F131/222.6</f>
        <v>0.15782280323450137</v>
      </c>
      <c r="AF134" s="17">
        <f>E134*'Conversions, Sources &amp; Comments'!$F131/222.6</f>
        <v>0.18344716981132078</v>
      </c>
      <c r="AG134" s="17">
        <f>F134*'Conversions, Sources &amp; Comments'!$F131/222.6</f>
        <v>0.15083433962264151</v>
      </c>
      <c r="AH134" s="16"/>
      <c r="AI134" s="17"/>
      <c r="AJ134" s="16"/>
      <c r="AK134" s="16"/>
      <c r="AL134" s="16"/>
      <c r="AM134" s="17">
        <f>'Conversions, Sources &amp; Comments'!$F131*P134/0.56</f>
        <v>1.8797219999999997</v>
      </c>
      <c r="AN134" s="17"/>
      <c r="AO134" s="17">
        <f>'Conversions, Sources &amp; Comments'!$F131*R134/0.835</f>
        <v>29.808517365269466</v>
      </c>
      <c r="AP134" s="17"/>
      <c r="AQ134" s="17">
        <f>'Conversions, Sources &amp; Comments'!$F131*T134/0.835</f>
        <v>2.4840431137724552</v>
      </c>
      <c r="AR134" s="17"/>
      <c r="AS134" s="17">
        <f>'Conversions, Sources &amp; Comments'!$F131*V134</f>
        <v>51.724764</v>
      </c>
      <c r="AT134" s="17">
        <f>'Conversions, Sources &amp; Comments'!$F131*W134/0.835</f>
        <v>2.8877001197604795</v>
      </c>
      <c r="AU134" s="17"/>
      <c r="AV134" s="17"/>
      <c r="AW134" s="17"/>
      <c r="AX134" s="17"/>
      <c r="AY134" s="17">
        <f>'Conversions, Sources &amp; Comments'!$F131*AB134/56</f>
        <v>0</v>
      </c>
      <c r="AZ134" s="17">
        <f>'Conversions, Sources &amp; Comments'!$F131*AC134/0.56</f>
        <v>0</v>
      </c>
      <c r="BA134" s="16"/>
      <c r="BB134" s="17">
        <f t="shared" si="36"/>
        <v>0.11421746746043128</v>
      </c>
      <c r="BC134" s="17">
        <v>4.4200106666666663</v>
      </c>
      <c r="BD134" s="17">
        <f t="shared" si="31"/>
        <v>0.15782280323450137</v>
      </c>
      <c r="BE134" s="17"/>
      <c r="BF134" s="17">
        <f t="shared" si="22"/>
        <v>0.39826545647124528</v>
      </c>
      <c r="BG134" s="17">
        <f t="shared" si="32"/>
        <v>0.16128164779018872</v>
      </c>
      <c r="BH134" s="17">
        <f t="shared" si="34"/>
        <v>0.89300469642857139</v>
      </c>
      <c r="BI134" s="17">
        <f t="shared" ref="BI134:BI165" si="38">1.3*BO134</f>
        <v>2.4436385999999994</v>
      </c>
      <c r="BJ134" s="17">
        <v>2.0854368644067796</v>
      </c>
      <c r="BK134" s="17">
        <f t="shared" si="14"/>
        <v>5.9533646428571424E-2</v>
      </c>
      <c r="BL134" s="17">
        <v>0.15</v>
      </c>
      <c r="BM134" s="17">
        <f t="shared" si="15"/>
        <v>2.0499999999999998</v>
      </c>
      <c r="BN134" s="17">
        <f t="shared" si="37"/>
        <v>2.4840431137724552</v>
      </c>
      <c r="BO134" s="17">
        <f>AM134</f>
        <v>1.8797219999999997</v>
      </c>
      <c r="BP134" s="17">
        <v>2.0499999999999998</v>
      </c>
      <c r="BQ134" s="17">
        <v>1.0119409026512851</v>
      </c>
      <c r="BR134" s="16"/>
      <c r="BS134" s="16"/>
      <c r="BT134" s="17">
        <f t="shared" si="24"/>
        <v>0.46050570942092384</v>
      </c>
      <c r="BU134" s="16"/>
      <c r="BV134" s="16">
        <f>BT134/'Conversions, Sources &amp; Comments'!F131</f>
        <v>3.5522980454574644</v>
      </c>
    </row>
    <row r="135" spans="1:74" ht="12.75" customHeight="1">
      <c r="A135" s="13">
        <v>1524</v>
      </c>
      <c r="B135" s="14"/>
      <c r="C135" s="15">
        <v>239</v>
      </c>
      <c r="D135" s="15">
        <v>171</v>
      </c>
      <c r="E135" s="15">
        <v>307</v>
      </c>
      <c r="F135" s="15">
        <v>270</v>
      </c>
      <c r="G135" s="7"/>
      <c r="H135" s="7"/>
      <c r="I135" s="7"/>
      <c r="J135" s="7"/>
      <c r="K135" s="7"/>
      <c r="L135" s="7"/>
      <c r="M135" s="7"/>
      <c r="N135" s="7"/>
      <c r="O135" s="7"/>
      <c r="P135" s="15">
        <v>7.54</v>
      </c>
      <c r="Q135" s="7"/>
      <c r="R135" s="15">
        <v>203</v>
      </c>
      <c r="S135" s="7"/>
      <c r="T135" s="15">
        <v>17</v>
      </c>
      <c r="U135" s="7"/>
      <c r="V135" s="15">
        <v>367</v>
      </c>
      <c r="W135" s="15">
        <v>26.2</v>
      </c>
      <c r="X135" s="7"/>
      <c r="Y135" s="15">
        <v>1785</v>
      </c>
      <c r="Z135" s="7"/>
      <c r="AA135" s="15">
        <f>1.16*1.2</f>
        <v>1.3919999999999999</v>
      </c>
      <c r="AB135" s="15">
        <v>904</v>
      </c>
      <c r="AC135" s="7"/>
      <c r="AD135" s="7"/>
      <c r="AE135" s="17">
        <f>C135*'Conversions, Sources &amp; Comments'!$F132/222.6</f>
        <v>0.13918690026954178</v>
      </c>
      <c r="AF135" s="17">
        <f>E135*'Conversions, Sources &amp; Comments'!$F132/222.6</f>
        <v>0.17878819407008087</v>
      </c>
      <c r="AG135" s="17">
        <f>F135*'Conversions, Sources &amp; Comments'!$F132/222.6</f>
        <v>0.15724043126684636</v>
      </c>
      <c r="AH135" s="16"/>
      <c r="AI135" s="17"/>
      <c r="AJ135" s="16"/>
      <c r="AK135" s="16"/>
      <c r="AL135" s="16"/>
      <c r="AM135" s="17">
        <f>'Conversions, Sources &amp; Comments'!$F132*P135/0.56</f>
        <v>1.7454561428571429</v>
      </c>
      <c r="AN135" s="17"/>
      <c r="AO135" s="17">
        <f>'Conversions, Sources &amp; Comments'!$F132*R135/0.835</f>
        <v>31.516297005988026</v>
      </c>
      <c r="AP135" s="17"/>
      <c r="AQ135" s="17">
        <f>'Conversions, Sources &amp; Comments'!$F132*T135/0.835</f>
        <v>2.6392958083832339</v>
      </c>
      <c r="AR135" s="17"/>
      <c r="AS135" s="17">
        <f>'Conversions, Sources &amp; Comments'!$F132*V135</f>
        <v>47.576411999999998</v>
      </c>
      <c r="AT135" s="17">
        <f>'Conversions, Sources &amp; Comments'!$F132*W135/0.835</f>
        <v>4.067620598802395</v>
      </c>
      <c r="AU135" s="17">
        <f>'Conversions, Sources &amp; Comments'!$F132*X135/56</f>
        <v>0</v>
      </c>
      <c r="AV135" s="17">
        <f>'Conversions, Sources &amp; Comments'!$F132*Y135/1000</f>
        <v>0.23140026</v>
      </c>
      <c r="AW135" s="17">
        <f>'Conversions, Sources &amp; Comments'!$F132*Z135</f>
        <v>0</v>
      </c>
      <c r="AX135" s="17">
        <f>'Conversions, Sources &amp; Comments'!$F132*AA135/1.069</f>
        <v>0.16880571749298409</v>
      </c>
      <c r="AY135" s="17">
        <f>'Conversions, Sources &amp; Comments'!$F132*AB135/56</f>
        <v>2.0926954285714285</v>
      </c>
      <c r="AZ135" s="17">
        <f>'Conversions, Sources &amp; Comments'!$F132*AC135/0.56</f>
        <v>0</v>
      </c>
      <c r="BA135" s="16"/>
      <c r="BB135" s="17">
        <f t="shared" si="36"/>
        <v>0.10073053403336928</v>
      </c>
      <c r="BC135" s="17">
        <v>4.4304959999999998</v>
      </c>
      <c r="BD135" s="17">
        <f t="shared" si="31"/>
        <v>0.13918690026954178</v>
      </c>
      <c r="BE135" s="17"/>
      <c r="BF135" s="17">
        <f t="shared" si="22"/>
        <v>0.37537760238460371</v>
      </c>
      <c r="BG135" s="17">
        <f t="shared" si="32"/>
        <v>0.14223732037584907</v>
      </c>
      <c r="BH135" s="17">
        <f t="shared" si="34"/>
        <v>0.90726340178571419</v>
      </c>
      <c r="BI135" s="17">
        <f t="shared" si="38"/>
        <v>2.2690929857142859</v>
      </c>
      <c r="BJ135" s="17">
        <v>2.1086440677966101</v>
      </c>
      <c r="BK135" s="17">
        <f t="shared" si="14"/>
        <v>6.048422678571428E-2</v>
      </c>
      <c r="BL135" s="17">
        <f>AX135</f>
        <v>0.16880571749298409</v>
      </c>
      <c r="BM135" s="17">
        <f t="shared" si="15"/>
        <v>2.0926954285714285</v>
      </c>
      <c r="BN135" s="17">
        <f t="shared" si="37"/>
        <v>2.6392958083832339</v>
      </c>
      <c r="BO135" s="17">
        <f>AM135</f>
        <v>1.7454561428571429</v>
      </c>
      <c r="BP135" s="17">
        <f>AY135</f>
        <v>2.0926954285714285</v>
      </c>
      <c r="BQ135" s="17">
        <v>1.0119409026512851</v>
      </c>
      <c r="BR135" s="16"/>
      <c r="BS135" s="16"/>
      <c r="BT135" s="17">
        <f t="shared" si="24"/>
        <v>0.45700878684358404</v>
      </c>
      <c r="BU135" s="16"/>
      <c r="BV135" s="16">
        <f>BT135/'Conversions, Sources &amp; Comments'!F132</f>
        <v>3.525323111200469</v>
      </c>
    </row>
    <row r="136" spans="1:74" ht="12.75" customHeight="1">
      <c r="A136" s="13">
        <v>1525</v>
      </c>
      <c r="B136" s="14"/>
      <c r="C136" s="15">
        <v>225</v>
      </c>
      <c r="D136" s="15">
        <v>130</v>
      </c>
      <c r="E136" s="15">
        <v>290</v>
      </c>
      <c r="F136" s="7"/>
      <c r="G136" s="7"/>
      <c r="H136" s="15">
        <v>129</v>
      </c>
      <c r="I136" s="7"/>
      <c r="J136" s="7"/>
      <c r="K136" s="7"/>
      <c r="L136" s="7"/>
      <c r="M136" s="7"/>
      <c r="N136" s="7"/>
      <c r="O136" s="7"/>
      <c r="P136" s="15">
        <v>8.41</v>
      </c>
      <c r="Q136" s="7"/>
      <c r="R136" s="7"/>
      <c r="S136" s="7"/>
      <c r="T136" s="15">
        <v>17</v>
      </c>
      <c r="U136" s="7"/>
      <c r="V136" s="15">
        <v>388</v>
      </c>
      <c r="W136" s="15">
        <v>21</v>
      </c>
      <c r="X136" s="15">
        <v>812</v>
      </c>
      <c r="Y136" s="7"/>
      <c r="Z136" s="7"/>
      <c r="AA136" s="7"/>
      <c r="AB136" s="15">
        <v>765</v>
      </c>
      <c r="AC136" s="7"/>
      <c r="AD136" s="7"/>
      <c r="AE136" s="17">
        <f>C136*'Conversions, Sources &amp; Comments'!$F133/222.6</f>
        <v>0.12879380053908354</v>
      </c>
      <c r="AF136" s="17">
        <f>E136*'Conversions, Sources &amp; Comments'!$F133/222.6</f>
        <v>0.16600089847259655</v>
      </c>
      <c r="AG136" s="16"/>
      <c r="AH136" s="16"/>
      <c r="AI136" s="17"/>
      <c r="AJ136" s="16"/>
      <c r="AK136" s="16"/>
      <c r="AL136" s="16"/>
      <c r="AM136" s="17">
        <f>'Conversions, Sources &amp; Comments'!$F133*P136/0.56</f>
        <v>1.9135753571428566</v>
      </c>
      <c r="AN136" s="17"/>
      <c r="AO136" s="17">
        <f>'Conversions, Sources &amp; Comments'!$F133*R136/0.835</f>
        <v>0</v>
      </c>
      <c r="AP136" s="17"/>
      <c r="AQ136" s="17">
        <f>'Conversions, Sources &amp; Comments'!$F133*T136/0.835</f>
        <v>2.5941796407185622</v>
      </c>
      <c r="AR136" s="17"/>
      <c r="AS136" s="17">
        <f>'Conversions, Sources &amp; Comments'!$F133*V136</f>
        <v>49.438959999999994</v>
      </c>
      <c r="AT136" s="17">
        <f>'Conversions, Sources &amp; Comments'!$F133*W136/0.835</f>
        <v>3.2045748502994007</v>
      </c>
      <c r="AU136" s="17">
        <f>'Conversions, Sources &amp; Comments'!$F133*X136/56</f>
        <v>1.8475899999999998</v>
      </c>
      <c r="AV136" s="17">
        <f>'Conversions, Sources &amp; Comments'!$F133*Y136/1000</f>
        <v>0</v>
      </c>
      <c r="AW136" s="17">
        <f>'Conversions, Sources &amp; Comments'!$F133*Z136</f>
        <v>0</v>
      </c>
      <c r="AX136" s="17">
        <f>'Conversions, Sources &amp; Comments'!$F133*AA136/1.069</f>
        <v>0</v>
      </c>
      <c r="AY136" s="17">
        <f>'Conversions, Sources &amp; Comments'!$F133*AB136/56</f>
        <v>1.740648214285714</v>
      </c>
      <c r="AZ136" s="17">
        <f>'Conversions, Sources &amp; Comments'!$F133*AC136/0.56</f>
        <v>0</v>
      </c>
      <c r="BA136" s="16"/>
      <c r="BB136" s="17">
        <f t="shared" si="36"/>
        <v>9.3208975006738526E-2</v>
      </c>
      <c r="BC136" s="17">
        <v>4.4409813333333332</v>
      </c>
      <c r="BD136" s="17">
        <f t="shared" si="31"/>
        <v>0.12879380053908354</v>
      </c>
      <c r="BE136" s="17"/>
      <c r="BF136" s="17">
        <f t="shared" si="22"/>
        <v>0.36274666401720751</v>
      </c>
      <c r="BG136" s="17">
        <f t="shared" si="32"/>
        <v>0.1316164454716981</v>
      </c>
      <c r="BH136" s="17">
        <f t="shared" si="34"/>
        <v>0.92152210714285709</v>
      </c>
      <c r="BI136" s="17">
        <f t="shared" si="38"/>
        <v>2.4876479642857139</v>
      </c>
      <c r="BJ136" s="17">
        <v>2.1086440677966101</v>
      </c>
      <c r="BK136" s="17">
        <f t="shared" si="14"/>
        <v>6.1434807142857137E-2</v>
      </c>
      <c r="BL136" s="17">
        <v>0.15</v>
      </c>
      <c r="BM136" s="17">
        <f t="shared" si="15"/>
        <v>1.740648214285714</v>
      </c>
      <c r="BN136" s="17">
        <f t="shared" si="37"/>
        <v>2.5941796407185622</v>
      </c>
      <c r="BO136" s="17">
        <f>AM136</f>
        <v>1.9135753571428566</v>
      </c>
      <c r="BP136" s="17">
        <f>AY136</f>
        <v>1.740648214285714</v>
      </c>
      <c r="BQ136" s="17">
        <v>1.0119409026512851</v>
      </c>
      <c r="BR136" s="16"/>
      <c r="BS136" s="16"/>
      <c r="BT136" s="17">
        <f t="shared" si="24"/>
        <v>0.44173703291752275</v>
      </c>
      <c r="BU136" s="16"/>
      <c r="BV136" s="16">
        <f>BT136/'Conversions, Sources &amp; Comments'!F133</f>
        <v>3.4667794138873242</v>
      </c>
    </row>
    <row r="137" spans="1:74" ht="12.75" customHeight="1">
      <c r="A137" s="13">
        <v>1526</v>
      </c>
      <c r="B137" s="14"/>
      <c r="C137" s="15">
        <v>220</v>
      </c>
      <c r="D137" s="15">
        <v>137</v>
      </c>
      <c r="E137" s="7"/>
      <c r="F137" s="15">
        <v>255</v>
      </c>
      <c r="G137" s="7"/>
      <c r="H137" s="7"/>
      <c r="I137" s="7"/>
      <c r="J137" s="7"/>
      <c r="K137" s="7"/>
      <c r="L137" s="7"/>
      <c r="M137" s="7"/>
      <c r="N137" s="7"/>
      <c r="O137" s="7"/>
      <c r="P137" s="15">
        <v>8.41</v>
      </c>
      <c r="Q137" s="7"/>
      <c r="R137" s="7"/>
      <c r="S137" s="7"/>
      <c r="T137" s="15">
        <v>17</v>
      </c>
      <c r="U137" s="7"/>
      <c r="V137" s="15">
        <v>315</v>
      </c>
      <c r="W137" s="15">
        <v>16.600000000000001</v>
      </c>
      <c r="X137" s="15">
        <v>1044</v>
      </c>
      <c r="Y137" s="7"/>
      <c r="Z137" s="7"/>
      <c r="AA137" s="7"/>
      <c r="AB137" s="15">
        <v>704</v>
      </c>
      <c r="AC137" s="7"/>
      <c r="AD137" s="7"/>
      <c r="AE137" s="17">
        <f>C137*'Conversions, Sources &amp; Comments'!$F134/222.6</f>
        <v>0.12593171608265946</v>
      </c>
      <c r="AF137" s="16"/>
      <c r="AG137" s="17">
        <f>F137*'Conversions, Sources &amp; Comments'!$F134/222.6</f>
        <v>0.14596630727762799</v>
      </c>
      <c r="AH137" s="16"/>
      <c r="AI137" s="17"/>
      <c r="AJ137" s="16"/>
      <c r="AK137" s="16"/>
      <c r="AL137" s="16"/>
      <c r="AM137" s="17">
        <f>'Conversions, Sources &amp; Comments'!$F134*P137/0.56</f>
        <v>1.9135753571428566</v>
      </c>
      <c r="AN137" s="17"/>
      <c r="AO137" s="17">
        <f>'Conversions, Sources &amp; Comments'!$F134*R137/0.835</f>
        <v>0</v>
      </c>
      <c r="AP137" s="17"/>
      <c r="AQ137" s="17">
        <f>'Conversions, Sources &amp; Comments'!$F134*T137/0.835</f>
        <v>2.5941796407185622</v>
      </c>
      <c r="AR137" s="17"/>
      <c r="AS137" s="17">
        <f>'Conversions, Sources &amp; Comments'!$F134*V137</f>
        <v>40.137299999999996</v>
      </c>
      <c r="AT137" s="17">
        <f>'Conversions, Sources &amp; Comments'!$F134*W137/0.835</f>
        <v>2.5331401197604788</v>
      </c>
      <c r="AU137" s="17">
        <f>'Conversions, Sources &amp; Comments'!$F134*X137/56</f>
        <v>2.3754728571428565</v>
      </c>
      <c r="AV137" s="17">
        <f>'Conversions, Sources &amp; Comments'!$F134*Y137/1000</f>
        <v>0</v>
      </c>
      <c r="AW137" s="17">
        <f>'Conversions, Sources &amp; Comments'!$F134*Z137</f>
        <v>0</v>
      </c>
      <c r="AX137" s="17">
        <f>'Conversions, Sources &amp; Comments'!$F134*AA137/1.069</f>
        <v>0</v>
      </c>
      <c r="AY137" s="17">
        <f>'Conversions, Sources &amp; Comments'!$F134*AB137/56</f>
        <v>1.6018514285714285</v>
      </c>
      <c r="AZ137" s="17">
        <f>'Conversions, Sources &amp; Comments'!$F134*AC137/0.56</f>
        <v>0</v>
      </c>
      <c r="BA137" s="16"/>
      <c r="BB137" s="17">
        <f t="shared" si="36"/>
        <v>9.1137664451033232E-2</v>
      </c>
      <c r="BC137" s="17">
        <v>4.4514666666666667</v>
      </c>
      <c r="BD137" s="17">
        <f t="shared" si="31"/>
        <v>0.12593171608265946</v>
      </c>
      <c r="BE137" s="17"/>
      <c r="BF137" s="17">
        <f t="shared" si="22"/>
        <v>0.35948692944402516</v>
      </c>
      <c r="BG137" s="17">
        <f t="shared" si="32"/>
        <v>0.12869163557232705</v>
      </c>
      <c r="BH137" s="17">
        <f t="shared" si="34"/>
        <v>0.9357808125</v>
      </c>
      <c r="BI137" s="17">
        <f t="shared" si="38"/>
        <v>2.4876479642857139</v>
      </c>
      <c r="BJ137" s="17">
        <v>2.1086440677966101</v>
      </c>
      <c r="BK137" s="17">
        <f t="shared" si="14"/>
        <v>6.23853875E-2</v>
      </c>
      <c r="BL137" s="17">
        <v>0.15</v>
      </c>
      <c r="BM137" s="17">
        <f t="shared" si="15"/>
        <v>1.6018514285714285</v>
      </c>
      <c r="BN137" s="17">
        <f t="shared" si="37"/>
        <v>2.5941796407185622</v>
      </c>
      <c r="BO137" s="17">
        <f>AM137</f>
        <v>1.9135753571428566</v>
      </c>
      <c r="BP137" s="17">
        <f>AY137</f>
        <v>1.6018514285714285</v>
      </c>
      <c r="BQ137" s="17">
        <v>1.0119409026512851</v>
      </c>
      <c r="BR137" s="16"/>
      <c r="BS137" s="16"/>
      <c r="BT137" s="17">
        <f t="shared" si="24"/>
        <v>0.43921364931824025</v>
      </c>
      <c r="BU137" s="16"/>
      <c r="BV137" s="16">
        <f>BT137/'Conversions, Sources &amp; Comments'!F134</f>
        <v>3.446975744139384</v>
      </c>
    </row>
    <row r="138" spans="1:74" ht="12.75" customHeight="1">
      <c r="A138" s="13">
        <v>1527</v>
      </c>
      <c r="B138" s="14"/>
      <c r="C138" s="15">
        <v>270</v>
      </c>
      <c r="D138" s="15">
        <v>215</v>
      </c>
      <c r="E138" s="15">
        <v>332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15">
        <v>17</v>
      </c>
      <c r="U138" s="7"/>
      <c r="V138" s="15">
        <v>297</v>
      </c>
      <c r="W138" s="15">
        <v>21</v>
      </c>
      <c r="X138" s="15">
        <v>1160</v>
      </c>
      <c r="Y138" s="15">
        <v>1732</v>
      </c>
      <c r="Z138" s="7"/>
      <c r="AA138" s="15">
        <f>1.05*1.2</f>
        <v>1.26</v>
      </c>
      <c r="AB138" s="15">
        <v>1160</v>
      </c>
      <c r="AC138" s="7"/>
      <c r="AD138" s="7"/>
      <c r="AE138" s="17">
        <f>C138*'Conversions, Sources &amp; Comments'!$F135/222.6</f>
        <v>0.15455256064690023</v>
      </c>
      <c r="AF138" s="17">
        <f>E138*'Conversions, Sources &amp; Comments'!$F135/222.6</f>
        <v>0.19004240790655882</v>
      </c>
      <c r="AG138" s="16"/>
      <c r="AH138" s="16"/>
      <c r="AI138" s="17"/>
      <c r="AJ138" s="16"/>
      <c r="AK138" s="16"/>
      <c r="AL138" s="16"/>
      <c r="AM138" s="17">
        <f>'Conversions, Sources &amp; Comments'!$F135*P138/0.56</f>
        <v>0</v>
      </c>
      <c r="AN138" s="17"/>
      <c r="AO138" s="17">
        <f>'Conversions, Sources &amp; Comments'!$F135*R138/0.835</f>
        <v>0</v>
      </c>
      <c r="AP138" s="17"/>
      <c r="AQ138" s="17">
        <f>'Conversions, Sources &amp; Comments'!$F135*T138/0.835</f>
        <v>2.5941796407185622</v>
      </c>
      <c r="AR138" s="17"/>
      <c r="AS138" s="17">
        <f>'Conversions, Sources &amp; Comments'!$F135*V138</f>
        <v>37.843739999999997</v>
      </c>
      <c r="AT138" s="17">
        <f>'Conversions, Sources &amp; Comments'!$F135*W138/0.835</f>
        <v>3.2045748502994007</v>
      </c>
      <c r="AU138" s="17">
        <f>'Conversions, Sources &amp; Comments'!$F135*X138/56</f>
        <v>2.639414285714285</v>
      </c>
      <c r="AV138" s="17">
        <f>'Conversions, Sources &amp; Comments'!$F135*Y138/1000</f>
        <v>0.22069143999999996</v>
      </c>
      <c r="AW138" s="17">
        <f>'Conversions, Sources &amp; Comments'!$F135*Z138</f>
        <v>0</v>
      </c>
      <c r="AX138" s="17">
        <f>'Conversions, Sources &amp; Comments'!$F135*AA138/1.069</f>
        <v>0.15018634237605236</v>
      </c>
      <c r="AY138" s="17">
        <f>'Conversions, Sources &amp; Comments'!$F135*AB138/56</f>
        <v>2.639414285714285</v>
      </c>
      <c r="AZ138" s="17">
        <f>'Conversions, Sources &amp; Comments'!$F135*AC138/0.56</f>
        <v>0</v>
      </c>
      <c r="BA138" s="16"/>
      <c r="BB138" s="17">
        <f t="shared" si="36"/>
        <v>0.11185077000808623</v>
      </c>
      <c r="BC138" s="17">
        <v>4.4619520000000001</v>
      </c>
      <c r="BD138" s="17">
        <f t="shared" si="31"/>
        <v>0.15455256064690023</v>
      </c>
      <c r="BE138" s="17"/>
      <c r="BF138" s="17">
        <f t="shared" si="22"/>
        <v>0.39540291463184896</v>
      </c>
      <c r="BG138" s="17">
        <f t="shared" si="32"/>
        <v>0.15793973456603771</v>
      </c>
      <c r="BH138" s="17">
        <f t="shared" si="34"/>
        <v>0.9500395178571428</v>
      </c>
      <c r="BI138" s="17">
        <f t="shared" si="38"/>
        <v>2.6</v>
      </c>
      <c r="BJ138" s="17">
        <v>2.1086440677966101</v>
      </c>
      <c r="BK138" s="17">
        <f t="shared" si="14"/>
        <v>6.333596785714285E-2</v>
      </c>
      <c r="BL138" s="17">
        <f>AX138</f>
        <v>0.15018634237605236</v>
      </c>
      <c r="BM138" s="17">
        <f t="shared" si="15"/>
        <v>2.639414285714285</v>
      </c>
      <c r="BN138" s="17">
        <f t="shared" si="37"/>
        <v>2.5941796407185622</v>
      </c>
      <c r="BO138" s="17">
        <v>2</v>
      </c>
      <c r="BP138" s="17">
        <f>AY138</f>
        <v>2.639414285714285</v>
      </c>
      <c r="BQ138" s="17">
        <v>1.0328046723306514</v>
      </c>
      <c r="BR138" s="16"/>
      <c r="BS138" s="16"/>
      <c r="BT138" s="17">
        <f t="shared" si="24"/>
        <v>0.47493384233122876</v>
      </c>
      <c r="BU138" s="16"/>
      <c r="BV138" s="16">
        <f>BT138/'Conversions, Sources &amp; Comments'!F135</f>
        <v>3.7273100167260149</v>
      </c>
    </row>
    <row r="139" spans="1:74" ht="12.75" customHeight="1">
      <c r="A139" s="13">
        <v>1528</v>
      </c>
      <c r="B139" s="14"/>
      <c r="C139" s="15">
        <v>345</v>
      </c>
      <c r="D139" s="15">
        <v>302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15">
        <v>9.2799999999999994</v>
      </c>
      <c r="Q139" s="7"/>
      <c r="R139" s="7"/>
      <c r="S139" s="7"/>
      <c r="T139" s="15">
        <v>17</v>
      </c>
      <c r="U139" s="7"/>
      <c r="V139" s="15">
        <v>365</v>
      </c>
      <c r="W139" s="15">
        <v>25.6</v>
      </c>
      <c r="X139" s="7"/>
      <c r="Y139" s="7"/>
      <c r="Z139" s="7"/>
      <c r="AA139" s="7"/>
      <c r="AB139" s="7"/>
      <c r="AC139" s="7"/>
      <c r="AD139" s="7"/>
      <c r="AE139" s="17">
        <f>C139*'Conversions, Sources &amp; Comments'!$F136/222.6</f>
        <v>0.1974838274932614</v>
      </c>
      <c r="AF139" s="16"/>
      <c r="AG139" s="16"/>
      <c r="AH139" s="16"/>
      <c r="AI139" s="17"/>
      <c r="AJ139" s="16"/>
      <c r="AK139" s="16"/>
      <c r="AL139" s="16"/>
      <c r="AM139" s="17">
        <f>'Conversions, Sources &amp; Comments'!$F136*P139/0.56</f>
        <v>2.1115314285714279</v>
      </c>
      <c r="AN139" s="17"/>
      <c r="AO139" s="17">
        <f>'Conversions, Sources &amp; Comments'!$F136*R139/0.835</f>
        <v>0</v>
      </c>
      <c r="AP139" s="17"/>
      <c r="AQ139" s="17">
        <f>'Conversions, Sources &amp; Comments'!$F136*T139/0.835</f>
        <v>2.5941796407185622</v>
      </c>
      <c r="AR139" s="17"/>
      <c r="AS139" s="17">
        <f>'Conversions, Sources &amp; Comments'!$F136*V139</f>
        <v>46.508299999999991</v>
      </c>
      <c r="AT139" s="17">
        <f>'Conversions, Sources &amp; Comments'!$F136*W139/0.835</f>
        <v>3.906529341317365</v>
      </c>
      <c r="AU139" s="17">
        <f>'Conversions, Sources &amp; Comments'!$F136*X139/56</f>
        <v>0</v>
      </c>
      <c r="AV139" s="17">
        <f>'Conversions, Sources &amp; Comments'!$F136*Y139/1000</f>
        <v>0</v>
      </c>
      <c r="AW139" s="17">
        <f>'Conversions, Sources &amp; Comments'!$F136*Z139</f>
        <v>0</v>
      </c>
      <c r="AX139" s="17">
        <f>'Conversions, Sources &amp; Comments'!$F136*AA139/1.069</f>
        <v>0</v>
      </c>
      <c r="AY139" s="17">
        <f>'Conversions, Sources &amp; Comments'!$F136*AB139/56</f>
        <v>0</v>
      </c>
      <c r="AZ139" s="17">
        <f>'Conversions, Sources &amp; Comments'!$F136*AC139/0.56</f>
        <v>0</v>
      </c>
      <c r="BA139" s="16"/>
      <c r="BB139" s="17">
        <f t="shared" si="36"/>
        <v>0.14292042834366572</v>
      </c>
      <c r="BC139" s="17">
        <v>4.4724373333333336</v>
      </c>
      <c r="BD139" s="17">
        <f t="shared" si="31"/>
        <v>0.1974838274932614</v>
      </c>
      <c r="BE139" s="17"/>
      <c r="BF139" s="17">
        <f t="shared" si="22"/>
        <v>0.44912604516558485</v>
      </c>
      <c r="BG139" s="17">
        <f t="shared" si="32"/>
        <v>0.20181188305660372</v>
      </c>
      <c r="BH139" s="17">
        <f t="shared" si="34"/>
        <v>0.96429822321428571</v>
      </c>
      <c r="BI139" s="17">
        <f t="shared" si="38"/>
        <v>2.7449908571428563</v>
      </c>
      <c r="BJ139" s="17">
        <v>2.1086440677966101</v>
      </c>
      <c r="BK139" s="17">
        <f t="shared" ref="BK139:BK202" si="39">BH139/15</f>
        <v>6.4286548214285713E-2</v>
      </c>
      <c r="BL139" s="17">
        <v>0.18</v>
      </c>
      <c r="BM139" s="17">
        <f t="shared" ref="BM139:BM202" si="40">BP139</f>
        <v>2.2999999999999998</v>
      </c>
      <c r="BN139" s="17">
        <f t="shared" si="37"/>
        <v>2.5941796407185622</v>
      </c>
      <c r="BO139" s="17">
        <f>AM139</f>
        <v>2.1115314285714279</v>
      </c>
      <c r="BP139" s="17">
        <v>2.2999999999999998</v>
      </c>
      <c r="BQ139" s="17">
        <v>0.97146326654523374</v>
      </c>
      <c r="BR139" s="16"/>
      <c r="BS139" s="16"/>
      <c r="BT139" s="17">
        <f t="shared" si="24"/>
        <v>0.51561238998840908</v>
      </c>
      <c r="BU139" s="16"/>
      <c r="BV139" s="16">
        <f>BT139/'Conversions, Sources &amp; Comments'!F136</f>
        <v>4.0465577616418864</v>
      </c>
    </row>
    <row r="140" spans="1:74" ht="12.75" customHeight="1">
      <c r="A140" s="13">
        <v>1529</v>
      </c>
      <c r="B140" s="14"/>
      <c r="C140" s="15">
        <v>420</v>
      </c>
      <c r="D140" s="15">
        <v>285</v>
      </c>
      <c r="E140" s="7"/>
      <c r="F140" s="7"/>
      <c r="G140" s="7"/>
      <c r="H140" s="15">
        <v>420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15">
        <v>17</v>
      </c>
      <c r="U140" s="7"/>
      <c r="V140" s="15">
        <v>352</v>
      </c>
      <c r="W140" s="15">
        <v>18.2</v>
      </c>
      <c r="X140" s="7"/>
      <c r="Y140" s="7"/>
      <c r="Z140" s="7"/>
      <c r="AA140" s="7"/>
      <c r="AB140" s="7"/>
      <c r="AC140" s="7"/>
      <c r="AD140" s="7"/>
      <c r="AE140" s="17">
        <f>C140*'Conversions, Sources &amp; Comments'!$F137/222.6</f>
        <v>0.2404150943396226</v>
      </c>
      <c r="AF140" s="16"/>
      <c r="AG140" s="16"/>
      <c r="AH140" s="16"/>
      <c r="AI140" s="17"/>
      <c r="AJ140" s="16"/>
      <c r="AK140" s="16"/>
      <c r="AL140" s="16"/>
      <c r="AM140" s="17">
        <f>'Conversions, Sources &amp; Comments'!$F137*P140/0.56</f>
        <v>0</v>
      </c>
      <c r="AN140" s="17"/>
      <c r="AO140" s="17">
        <f>'Conversions, Sources &amp; Comments'!$F137*R140/0.835</f>
        <v>0</v>
      </c>
      <c r="AP140" s="17"/>
      <c r="AQ140" s="17">
        <f>'Conversions, Sources &amp; Comments'!$F137*T140/0.835</f>
        <v>2.5941796407185622</v>
      </c>
      <c r="AR140" s="17"/>
      <c r="AS140" s="17">
        <f>'Conversions, Sources &amp; Comments'!$F137*V140</f>
        <v>44.851839999999996</v>
      </c>
      <c r="AT140" s="17">
        <f>'Conversions, Sources &amp; Comments'!$F137*W140/0.835</f>
        <v>2.7772982035928138</v>
      </c>
      <c r="AU140" s="17">
        <f>'Conversions, Sources &amp; Comments'!$F137*X140/56</f>
        <v>0</v>
      </c>
      <c r="AV140" s="17">
        <f>'Conversions, Sources &amp; Comments'!$F137*Y140/1000</f>
        <v>0</v>
      </c>
      <c r="AW140" s="17">
        <f>'Conversions, Sources &amp; Comments'!$F137*Z140</f>
        <v>0</v>
      </c>
      <c r="AX140" s="17">
        <f>'Conversions, Sources &amp; Comments'!$F137*AA140/1.069</f>
        <v>0</v>
      </c>
      <c r="AY140" s="17">
        <f>'Conversions, Sources &amp; Comments'!$F137*AB140/56</f>
        <v>0</v>
      </c>
      <c r="AZ140" s="17">
        <f>'Conversions, Sources &amp; Comments'!$F137*AC140/0.56</f>
        <v>0</v>
      </c>
      <c r="BA140" s="16"/>
      <c r="BB140" s="17">
        <f t="shared" si="36"/>
        <v>0.17399008667924526</v>
      </c>
      <c r="BC140" s="17">
        <v>4.4829226666666671</v>
      </c>
      <c r="BD140" s="17">
        <f t="shared" si="31"/>
        <v>0.2404150943396226</v>
      </c>
      <c r="BE140" s="17"/>
      <c r="BF140" s="17">
        <f t="shared" si="22"/>
        <v>0.50284917569932075</v>
      </c>
      <c r="BG140" s="17">
        <f t="shared" si="32"/>
        <v>0.24568403154716978</v>
      </c>
      <c r="BH140" s="17">
        <f t="shared" si="34"/>
        <v>0.97855692857142862</v>
      </c>
      <c r="BI140" s="17">
        <f t="shared" si="38"/>
        <v>2.7449908571428563</v>
      </c>
      <c r="BJ140" s="17">
        <v>2.4600847457627117</v>
      </c>
      <c r="BK140" s="17">
        <f t="shared" si="39"/>
        <v>6.5237128571428576E-2</v>
      </c>
      <c r="BL140" s="17">
        <v>0.18</v>
      </c>
      <c r="BM140" s="17">
        <f t="shared" si="40"/>
        <v>2.2999999999999998</v>
      </c>
      <c r="BN140" s="17">
        <f t="shared" si="37"/>
        <v>2.5941796407185622</v>
      </c>
      <c r="BO140" s="17">
        <v>2.1115314285714279</v>
      </c>
      <c r="BP140" s="17">
        <v>2.2999999999999998</v>
      </c>
      <c r="BQ140" s="17">
        <v>0.97146326654523374</v>
      </c>
      <c r="BR140" s="16"/>
      <c r="BS140" s="16"/>
      <c r="BT140" s="17">
        <f t="shared" si="24"/>
        <v>0.55009456484682706</v>
      </c>
      <c r="BU140" s="16"/>
      <c r="BV140" s="16">
        <f>BT140/'Conversions, Sources &amp; Comments'!F137</f>
        <v>4.3171759915776731</v>
      </c>
    </row>
    <row r="141" spans="1:74" ht="12.75" customHeight="1">
      <c r="A141" s="13">
        <v>1530</v>
      </c>
      <c r="B141" s="14"/>
      <c r="C141" s="15">
        <v>765</v>
      </c>
      <c r="D141" s="7"/>
      <c r="E141" s="15">
        <v>1123</v>
      </c>
      <c r="F141" s="7"/>
      <c r="G141" s="15">
        <v>480</v>
      </c>
      <c r="H141" s="15">
        <v>270</v>
      </c>
      <c r="I141" s="7"/>
      <c r="J141" s="7"/>
      <c r="K141" s="7"/>
      <c r="L141" s="7"/>
      <c r="M141" s="7"/>
      <c r="N141" s="7"/>
      <c r="O141" s="7"/>
      <c r="P141" s="15">
        <v>9.2799999999999994</v>
      </c>
      <c r="Q141" s="7"/>
      <c r="R141" s="7"/>
      <c r="S141" s="7"/>
      <c r="T141" s="15">
        <v>17</v>
      </c>
      <c r="U141" s="7"/>
      <c r="V141" s="15">
        <v>388</v>
      </c>
      <c r="W141" s="7"/>
      <c r="X141" s="15">
        <v>1016</v>
      </c>
      <c r="Y141" s="15">
        <v>1942</v>
      </c>
      <c r="Z141" s="15">
        <v>23.3</v>
      </c>
      <c r="AA141" s="15">
        <f>1.47*1.2</f>
        <v>1.764</v>
      </c>
      <c r="AB141" s="15">
        <v>904</v>
      </c>
      <c r="AC141" s="7"/>
      <c r="AD141" s="7"/>
      <c r="AE141" s="17">
        <f>C141*'Conversions, Sources &amp; Comments'!$F138/222.6</f>
        <v>0.43789892183288404</v>
      </c>
      <c r="AF141" s="17">
        <f>E141*'Conversions, Sources &amp; Comments'!$F138/222.6</f>
        <v>0.64282416891284799</v>
      </c>
      <c r="AG141" s="16"/>
      <c r="AH141" s="17">
        <f>G141*'Conversions, Sources &amp; Comments'!$F138/222.6</f>
        <v>0.27476010781671156</v>
      </c>
      <c r="AI141" s="17"/>
      <c r="AJ141" s="16"/>
      <c r="AK141" s="16"/>
      <c r="AL141" s="16"/>
      <c r="AM141" s="17">
        <f>'Conversions, Sources &amp; Comments'!$F138*P141/0.56</f>
        <v>2.1115314285714279</v>
      </c>
      <c r="AN141" s="17"/>
      <c r="AO141" s="17">
        <f>'Conversions, Sources &amp; Comments'!$F138*R141/0.835</f>
        <v>0</v>
      </c>
      <c r="AP141" s="17"/>
      <c r="AQ141" s="17">
        <f>'Conversions, Sources &amp; Comments'!$F138*T141/0.835</f>
        <v>2.5941796407185622</v>
      </c>
      <c r="AR141" s="17"/>
      <c r="AS141" s="17">
        <f>'Conversions, Sources &amp; Comments'!$F138*V141</f>
        <v>49.438959999999994</v>
      </c>
      <c r="AT141" s="17">
        <f>'Conversions, Sources &amp; Comments'!$F138*W141/0.835</f>
        <v>0</v>
      </c>
      <c r="AU141" s="17">
        <f>'Conversions, Sources &amp; Comments'!$F138*X141/56</f>
        <v>2.3117628571428566</v>
      </c>
      <c r="AV141" s="17">
        <f>'Conversions, Sources &amp; Comments'!$F138*Y141/1000</f>
        <v>0.24744963999999997</v>
      </c>
      <c r="AW141" s="17">
        <f>'Conversions, Sources &amp; Comments'!$F138*Z141</f>
        <v>2.9688859999999995</v>
      </c>
      <c r="AX141" s="17">
        <f>'Conversions, Sources &amp; Comments'!$F138*AA141/1.069</f>
        <v>0.2102608793264733</v>
      </c>
      <c r="AY141" s="17">
        <f>'Conversions, Sources &amp; Comments'!$F138*AB141/56</f>
        <v>2.0569228571428568</v>
      </c>
      <c r="AZ141" s="17">
        <f>'Conversions, Sources &amp; Comments'!$F138*AC141/0.56</f>
        <v>0</v>
      </c>
      <c r="BA141" s="16"/>
      <c r="BB141" s="17">
        <f>AH141</f>
        <v>0.27476010781671156</v>
      </c>
      <c r="BC141" s="17">
        <v>4.4934079999999996</v>
      </c>
      <c r="BD141" s="17">
        <f t="shared" si="31"/>
        <v>0.43789892183288404</v>
      </c>
      <c r="BE141" s="17"/>
      <c r="BF141" s="17">
        <f t="shared" si="22"/>
        <v>0.74888947596890565</v>
      </c>
      <c r="BG141" s="17">
        <f t="shared" si="32"/>
        <v>0.44749591460377353</v>
      </c>
      <c r="BH141" s="17">
        <f t="shared" si="34"/>
        <v>0.99281563392857142</v>
      </c>
      <c r="BI141" s="17">
        <f t="shared" si="38"/>
        <v>2.7449908571428563</v>
      </c>
      <c r="BJ141" s="17">
        <v>2.2268008474576271</v>
      </c>
      <c r="BK141" s="17">
        <f t="shared" si="39"/>
        <v>6.6187708928571426E-2</v>
      </c>
      <c r="BL141" s="17">
        <f>AX141</f>
        <v>0.2102608793264733</v>
      </c>
      <c r="BM141" s="17">
        <f t="shared" si="40"/>
        <v>2.0569228571428568</v>
      </c>
      <c r="BN141" s="17">
        <f t="shared" si="37"/>
        <v>2.5941796407185622</v>
      </c>
      <c r="BO141" s="17">
        <f>AM141</f>
        <v>2.1115314285714279</v>
      </c>
      <c r="BP141" s="17">
        <f>AY141</f>
        <v>2.0569228571428568</v>
      </c>
      <c r="BQ141" s="17">
        <v>0.97146326654523374</v>
      </c>
      <c r="BR141" s="16"/>
      <c r="BS141" s="16"/>
      <c r="BT141" s="17">
        <f t="shared" si="24"/>
        <v>0.6916329975033757</v>
      </c>
      <c r="BU141" s="16"/>
      <c r="BV141" s="16">
        <f>BT141/'Conversions, Sources &amp; Comments'!F138</f>
        <v>5.4279783197565203</v>
      </c>
    </row>
    <row r="142" spans="1:74" ht="12.75" customHeight="1">
      <c r="A142" s="13">
        <v>1531</v>
      </c>
      <c r="B142" s="14"/>
      <c r="C142" s="15">
        <v>710</v>
      </c>
      <c r="D142" s="15">
        <v>239</v>
      </c>
      <c r="E142" s="15">
        <v>705</v>
      </c>
      <c r="F142" s="15">
        <v>630</v>
      </c>
      <c r="G142" s="15">
        <v>420</v>
      </c>
      <c r="H142" s="15">
        <v>210</v>
      </c>
      <c r="I142" s="7"/>
      <c r="J142" s="7"/>
      <c r="K142" s="7"/>
      <c r="L142" s="7"/>
      <c r="M142" s="7"/>
      <c r="N142" s="7"/>
      <c r="O142" s="7"/>
      <c r="P142" s="15">
        <v>9.2799999999999994</v>
      </c>
      <c r="Q142" s="7"/>
      <c r="R142" s="7"/>
      <c r="S142" s="7"/>
      <c r="T142" s="15">
        <v>19</v>
      </c>
      <c r="U142" s="7"/>
      <c r="V142" s="15">
        <v>391</v>
      </c>
      <c r="W142" s="7"/>
      <c r="X142" s="7"/>
      <c r="Y142" s="15">
        <v>1942</v>
      </c>
      <c r="Z142" s="15">
        <v>21</v>
      </c>
      <c r="AA142" s="15">
        <f>1.75*1.2</f>
        <v>2.1</v>
      </c>
      <c r="AB142" s="7"/>
      <c r="AC142" s="7"/>
      <c r="AD142" s="7"/>
      <c r="AE142" s="17">
        <f>C142*'Conversions, Sources &amp; Comments'!$F139/222.6</f>
        <v>0.40274797843665766</v>
      </c>
      <c r="AF142" s="17">
        <f>E142*'Conversions, Sources &amp; Comments'!$F139/222.6</f>
        <v>0.39991172506738543</v>
      </c>
      <c r="AG142" s="17">
        <f>F142*'Conversions, Sources &amp; Comments'!$F139/222.6</f>
        <v>0.35736792452830191</v>
      </c>
      <c r="AH142" s="17">
        <f>G142*'Conversions, Sources &amp; Comments'!$F139/222.6</f>
        <v>0.23824528301886794</v>
      </c>
      <c r="AI142" s="17"/>
      <c r="AJ142" s="16"/>
      <c r="AK142" s="16"/>
      <c r="AL142" s="16"/>
      <c r="AM142" s="17">
        <f>'Conversions, Sources &amp; Comments'!$F139*P142/0.56</f>
        <v>2.0924742857142853</v>
      </c>
      <c r="AN142" s="17"/>
      <c r="AO142" s="17">
        <f>'Conversions, Sources &amp; Comments'!$F139*R142/0.835</f>
        <v>0</v>
      </c>
      <c r="AP142" s="17"/>
      <c r="AQ142" s="17">
        <f>'Conversions, Sources &amp; Comments'!$F139*T142/0.835</f>
        <v>2.8732095808383233</v>
      </c>
      <c r="AR142" s="17"/>
      <c r="AS142" s="17">
        <f>'Conversions, Sources &amp; Comments'!$F139*V142</f>
        <v>49.371569999999998</v>
      </c>
      <c r="AT142" s="17">
        <f>'Conversions, Sources &amp; Comments'!$F139*W142/0.835</f>
        <v>0</v>
      </c>
      <c r="AU142" s="17">
        <f>'Conversions, Sources &amp; Comments'!$F139*X142/56</f>
        <v>0</v>
      </c>
      <c r="AV142" s="17">
        <f>'Conversions, Sources &amp; Comments'!$F139*Y142/1000</f>
        <v>0.24521633999999998</v>
      </c>
      <c r="AW142" s="17">
        <f>'Conversions, Sources &amp; Comments'!$F139*Z142</f>
        <v>2.6516699999999997</v>
      </c>
      <c r="AX142" s="17">
        <f>'Conversions, Sources &amp; Comments'!$F139*AA142/1.069</f>
        <v>0.24805144995322731</v>
      </c>
      <c r="AY142" s="17">
        <f>'Conversions, Sources &amp; Comments'!$F139*AB142/56</f>
        <v>0</v>
      </c>
      <c r="AZ142" s="17">
        <f>'Conversions, Sources &amp; Comments'!$F139*AC142/0.56</f>
        <v>0</v>
      </c>
      <c r="BA142" s="16"/>
      <c r="BB142" s="17">
        <f>AH142</f>
        <v>0.23824528301886794</v>
      </c>
      <c r="BC142" s="17">
        <v>4.5038933333333331</v>
      </c>
      <c r="BD142" s="17">
        <f t="shared" si="31"/>
        <v>0.40274797843665766</v>
      </c>
      <c r="BE142" s="17"/>
      <c r="BF142" s="17">
        <f t="shared" si="22"/>
        <v>0.70545116435169808</v>
      </c>
      <c r="BG142" s="17">
        <f t="shared" si="32"/>
        <v>0.41157460313207545</v>
      </c>
      <c r="BH142" s="17">
        <f t="shared" si="34"/>
        <v>1.0070743392857142</v>
      </c>
      <c r="BI142" s="17">
        <f t="shared" si="38"/>
        <v>2.7202165714285709</v>
      </c>
      <c r="BJ142" s="17">
        <v>2.3858580508474576</v>
      </c>
      <c r="BK142" s="17">
        <f t="shared" si="39"/>
        <v>6.7138289285714275E-2</v>
      </c>
      <c r="BL142" s="17">
        <f>AX142</f>
        <v>0.24805144995322731</v>
      </c>
      <c r="BM142" s="17">
        <f t="shared" si="40"/>
        <v>2</v>
      </c>
      <c r="BN142" s="17">
        <f t="shared" si="37"/>
        <v>2.8732095808383233</v>
      </c>
      <c r="BO142" s="17">
        <f>AM142</f>
        <v>2.0924742857142853</v>
      </c>
      <c r="BP142" s="17">
        <v>2</v>
      </c>
      <c r="BQ142" s="17">
        <v>0.91205127872313729</v>
      </c>
      <c r="BR142" s="16"/>
      <c r="BS142" s="16"/>
      <c r="BT142" s="17">
        <f t="shared" si="24"/>
        <v>0.68916293183649369</v>
      </c>
      <c r="BU142" s="16"/>
      <c r="BV142" s="16">
        <f>BT142/'Conversions, Sources &amp; Comments'!F139</f>
        <v>5.4578516816068241</v>
      </c>
    </row>
    <row r="143" spans="1:74" ht="12.75" customHeight="1">
      <c r="A143" s="13">
        <v>1532</v>
      </c>
      <c r="B143" s="14"/>
      <c r="C143" s="15">
        <v>517</v>
      </c>
      <c r="D143" s="15">
        <v>298</v>
      </c>
      <c r="E143" s="7"/>
      <c r="F143" s="7"/>
      <c r="G143" s="7"/>
      <c r="H143" s="15">
        <v>382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15">
        <v>24</v>
      </c>
      <c r="U143" s="7"/>
      <c r="V143" s="15">
        <v>434</v>
      </c>
      <c r="W143" s="7"/>
      <c r="X143" s="15">
        <v>730</v>
      </c>
      <c r="Y143" s="15">
        <v>1942</v>
      </c>
      <c r="Z143" s="7"/>
      <c r="AA143" s="15">
        <f>1.75*1.2</f>
        <v>2.1</v>
      </c>
      <c r="AB143" s="15">
        <v>887</v>
      </c>
      <c r="AC143" s="7"/>
      <c r="AD143" s="7"/>
      <c r="AE143" s="17">
        <f>C143*'Conversions, Sources &amp; Comments'!$F140/222.6</f>
        <v>0.29326859838274932</v>
      </c>
      <c r="AF143" s="16"/>
      <c r="AG143" s="16"/>
      <c r="AH143" s="16"/>
      <c r="AI143" s="17"/>
      <c r="AJ143" s="16"/>
      <c r="AK143" s="16"/>
      <c r="AL143" s="16"/>
      <c r="AM143" s="17">
        <f>'Conversions, Sources &amp; Comments'!$F140*P143/0.56</f>
        <v>0</v>
      </c>
      <c r="AN143" s="17"/>
      <c r="AO143" s="17">
        <f>'Conversions, Sources &amp; Comments'!$F140*R143/0.835</f>
        <v>0</v>
      </c>
      <c r="AP143" s="17"/>
      <c r="AQ143" s="17">
        <f>'Conversions, Sources &amp; Comments'!$F140*T143/0.835</f>
        <v>3.6293173652694612</v>
      </c>
      <c r="AR143" s="17"/>
      <c r="AS143" s="17">
        <f>'Conversions, Sources &amp; Comments'!$F140*V143</f>
        <v>54.801179999999995</v>
      </c>
      <c r="AT143" s="17">
        <f>'Conversions, Sources &amp; Comments'!$F140*W143/0.835</f>
        <v>0</v>
      </c>
      <c r="AU143" s="17">
        <f>'Conversions, Sources &amp; Comments'!$F140*X143/56</f>
        <v>1.6460196428571428</v>
      </c>
      <c r="AV143" s="17">
        <f>'Conversions, Sources &amp; Comments'!$F140*Y143/1000</f>
        <v>0.24521633999999998</v>
      </c>
      <c r="AW143" s="17">
        <f>'Conversions, Sources &amp; Comments'!$F140*Z143</f>
        <v>0</v>
      </c>
      <c r="AX143" s="17">
        <f>'Conversions, Sources &amp; Comments'!$F140*AA143/1.069</f>
        <v>0.24805144995322731</v>
      </c>
      <c r="AY143" s="17">
        <f>'Conversions, Sources &amp; Comments'!$F140*AB143/56</f>
        <v>2.000026607142857</v>
      </c>
      <c r="AZ143" s="17">
        <f>'Conversions, Sources &amp; Comments'!$F140*AC143/0.56</f>
        <v>0</v>
      </c>
      <c r="BA143" s="16"/>
      <c r="BB143" s="17">
        <f>0.723707*BD143</f>
        <v>0.21224053752978436</v>
      </c>
      <c r="BC143" s="17">
        <v>4.5143786666666665</v>
      </c>
      <c r="BD143" s="17">
        <f t="shared" si="31"/>
        <v>0.29326859838274932</v>
      </c>
      <c r="BE143" s="17"/>
      <c r="BF143" s="17">
        <f t="shared" si="22"/>
        <v>0.56952241123637726</v>
      </c>
      <c r="BG143" s="17">
        <f t="shared" si="32"/>
        <v>0.29969587298490569</v>
      </c>
      <c r="BH143" s="17">
        <f t="shared" si="34"/>
        <v>1.0213330446428572</v>
      </c>
      <c r="BI143" s="17">
        <f t="shared" si="38"/>
        <v>2.7202165714285709</v>
      </c>
      <c r="BJ143" s="17">
        <v>2.2268008474576271</v>
      </c>
      <c r="BK143" s="17">
        <f t="shared" si="39"/>
        <v>6.8088869642857153E-2</v>
      </c>
      <c r="BL143" s="17">
        <f>AX143</f>
        <v>0.24805144995322731</v>
      </c>
      <c r="BM143" s="17">
        <f t="shared" si="40"/>
        <v>2.000026607142857</v>
      </c>
      <c r="BN143" s="17">
        <f t="shared" si="37"/>
        <v>3.6293173652694612</v>
      </c>
      <c r="BO143" s="17">
        <v>2.0924742857142853</v>
      </c>
      <c r="BP143" s="17">
        <f>AY143</f>
        <v>2.000026607142857</v>
      </c>
      <c r="BQ143" s="17">
        <v>0.60716454159077116</v>
      </c>
      <c r="BR143" s="16"/>
      <c r="BS143" s="16"/>
      <c r="BT143" s="17">
        <f t="shared" si="24"/>
        <v>0.61997152588421078</v>
      </c>
      <c r="BU143" s="16"/>
      <c r="BV143" s="16">
        <f>BT143/'Conversions, Sources &amp; Comments'!F140</f>
        <v>4.9098877475584919</v>
      </c>
    </row>
    <row r="144" spans="1:74" ht="12.75" customHeight="1">
      <c r="A144" s="13">
        <v>1533</v>
      </c>
      <c r="B144" s="14"/>
      <c r="C144" s="15">
        <v>745</v>
      </c>
      <c r="D144" s="15">
        <v>308</v>
      </c>
      <c r="E144" s="7"/>
      <c r="F144" s="15">
        <v>630</v>
      </c>
      <c r="G144" s="15">
        <v>750</v>
      </c>
      <c r="H144" s="15">
        <v>275</v>
      </c>
      <c r="I144" s="7"/>
      <c r="J144" s="7"/>
      <c r="K144" s="7"/>
      <c r="L144" s="7"/>
      <c r="M144" s="7"/>
      <c r="N144" s="7"/>
      <c r="O144" s="7"/>
      <c r="P144" s="15">
        <v>9.2799999999999994</v>
      </c>
      <c r="Q144" s="7"/>
      <c r="R144" s="7"/>
      <c r="S144" s="7"/>
      <c r="T144" s="15">
        <v>31</v>
      </c>
      <c r="U144" s="7"/>
      <c r="V144" s="15">
        <v>420</v>
      </c>
      <c r="W144" s="15">
        <v>16</v>
      </c>
      <c r="X144" s="7"/>
      <c r="Y144" s="7"/>
      <c r="Z144" s="7"/>
      <c r="AA144" s="7"/>
      <c r="AB144" s="15">
        <v>974</v>
      </c>
      <c r="AC144" s="7"/>
      <c r="AD144" s="7"/>
      <c r="AE144" s="17">
        <f>C144*'Conversions, Sources &amp; Comments'!$F141/222.6</f>
        <v>0.4226017520215633</v>
      </c>
      <c r="AF144" s="16"/>
      <c r="AG144" s="17">
        <f>F144*'Conversions, Sources &amp; Comments'!$F141/222.6</f>
        <v>0.35736792452830191</v>
      </c>
      <c r="AH144" s="17">
        <f>G144*'Conversions, Sources &amp; Comments'!$F141/222.6</f>
        <v>0.42543800539083559</v>
      </c>
      <c r="AI144" s="17"/>
      <c r="AJ144" s="16"/>
      <c r="AK144" s="16"/>
      <c r="AL144" s="16"/>
      <c r="AM144" s="17">
        <f>'Conversions, Sources &amp; Comments'!$F141*P144/0.56</f>
        <v>2.0924742857142853</v>
      </c>
      <c r="AN144" s="17"/>
      <c r="AO144" s="17">
        <f>'Conversions, Sources &amp; Comments'!$F141*R144/0.835</f>
        <v>0</v>
      </c>
      <c r="AP144" s="17"/>
      <c r="AQ144" s="17">
        <f>'Conversions, Sources &amp; Comments'!$F141*T144/0.835</f>
        <v>4.687868263473054</v>
      </c>
      <c r="AR144" s="17"/>
      <c r="AS144" s="17">
        <f>'Conversions, Sources &amp; Comments'!$F141*V144</f>
        <v>53.0334</v>
      </c>
      <c r="AT144" s="17">
        <f>'Conversions, Sources &amp; Comments'!$F141*W144/0.835</f>
        <v>2.4195449101796407</v>
      </c>
      <c r="AU144" s="17">
        <f>'Conversions, Sources &amp; Comments'!$F141*X144/56</f>
        <v>0</v>
      </c>
      <c r="AV144" s="17">
        <f>'Conversions, Sources &amp; Comments'!$F141*Y144/1000</f>
        <v>0</v>
      </c>
      <c r="AW144" s="17">
        <f>'Conversions, Sources &amp; Comments'!$F141*Z144</f>
        <v>0</v>
      </c>
      <c r="AX144" s="17">
        <f>'Conversions, Sources &amp; Comments'!$F141*AA144/1.069</f>
        <v>0</v>
      </c>
      <c r="AY144" s="17">
        <f>'Conversions, Sources &amp; Comments'!$F141*AB144/56</f>
        <v>2.1961960714285711</v>
      </c>
      <c r="AZ144" s="17">
        <f>'Conversions, Sources &amp; Comments'!$F141*AC144/0.56</f>
        <v>0</v>
      </c>
      <c r="BA144" s="16"/>
      <c r="BB144" s="17">
        <f>AH144</f>
        <v>0.42543800539083559</v>
      </c>
      <c r="BC144" s="17">
        <v>4.524864</v>
      </c>
      <c r="BD144" s="17">
        <f t="shared" si="31"/>
        <v>0.4226017520215633</v>
      </c>
      <c r="BE144" s="17"/>
      <c r="BF144" s="17">
        <f t="shared" si="22"/>
        <v>0.73075955679652838</v>
      </c>
      <c r="BG144" s="17">
        <f t="shared" si="32"/>
        <v>0.43186349201886792</v>
      </c>
      <c r="BH144" s="17">
        <f t="shared" si="34"/>
        <v>1.03559175</v>
      </c>
      <c r="BI144" s="17">
        <f t="shared" si="38"/>
        <v>2.7202165714285709</v>
      </c>
      <c r="BJ144" s="17">
        <v>2.3985826271186439</v>
      </c>
      <c r="BK144" s="17">
        <f t="shared" si="39"/>
        <v>6.9039450000000002E-2</v>
      </c>
      <c r="BL144" s="17">
        <v>0.24805144995322734</v>
      </c>
      <c r="BM144" s="17">
        <f t="shared" si="40"/>
        <v>2.1961960714285711</v>
      </c>
      <c r="BN144" s="17">
        <f t="shared" si="37"/>
        <v>4.687868263473054</v>
      </c>
      <c r="BO144" s="17">
        <f t="shared" ref="BO144:BO175" si="41">AM144</f>
        <v>2.0924742857142853</v>
      </c>
      <c r="BP144" s="17">
        <f>AY144</f>
        <v>2.1961960714285711</v>
      </c>
      <c r="BQ144" s="17">
        <v>0.57201822358942411</v>
      </c>
      <c r="BR144" s="16"/>
      <c r="BS144" s="16"/>
      <c r="BT144" s="17">
        <f t="shared" si="24"/>
        <v>0.72522228364533392</v>
      </c>
      <c r="BU144" s="16"/>
      <c r="BV144" s="16">
        <f>BT144/'Conversions, Sources &amp; Comments'!F141</f>
        <v>5.7434250704469312</v>
      </c>
    </row>
    <row r="145" spans="1:74" ht="12.75" customHeight="1">
      <c r="A145" s="13">
        <v>1534</v>
      </c>
      <c r="B145" s="14"/>
      <c r="C145" s="15">
        <v>766</v>
      </c>
      <c r="D145" s="15">
        <v>215</v>
      </c>
      <c r="E145" s="7"/>
      <c r="F145" s="15">
        <v>682</v>
      </c>
      <c r="G145" s="7"/>
      <c r="H145" s="15">
        <v>321</v>
      </c>
      <c r="I145" s="7"/>
      <c r="J145" s="7"/>
      <c r="K145" s="7"/>
      <c r="L145" s="7"/>
      <c r="M145" s="7"/>
      <c r="N145" s="7"/>
      <c r="O145" s="7"/>
      <c r="P145" s="15">
        <v>9.2799999999999994</v>
      </c>
      <c r="Q145" s="7"/>
      <c r="R145" s="7"/>
      <c r="S145" s="7"/>
      <c r="T145" s="15">
        <v>28</v>
      </c>
      <c r="U145" s="7"/>
      <c r="V145" s="15">
        <v>473</v>
      </c>
      <c r="W145" s="7"/>
      <c r="X145" s="15">
        <v>696</v>
      </c>
      <c r="Y145" s="7"/>
      <c r="Z145" s="15">
        <v>21</v>
      </c>
      <c r="AA145" s="7"/>
      <c r="AB145" s="15">
        <v>1184</v>
      </c>
      <c r="AC145" s="7"/>
      <c r="AD145" s="7"/>
      <c r="AE145" s="17">
        <f>C145*'Conversions, Sources &amp; Comments'!$F142/222.6</f>
        <v>0.43451401617250673</v>
      </c>
      <c r="AF145" s="16"/>
      <c r="AG145" s="17">
        <f>F145*'Conversions, Sources &amp; Comments'!$F142/222.6</f>
        <v>0.38686495956873318</v>
      </c>
      <c r="AH145" s="16"/>
      <c r="AI145" s="17"/>
      <c r="AJ145" s="16"/>
      <c r="AK145" s="16"/>
      <c r="AL145" s="16"/>
      <c r="AM145" s="17">
        <f>'Conversions, Sources &amp; Comments'!$F142*P145/0.56</f>
        <v>2.0924742857142853</v>
      </c>
      <c r="AN145" s="17"/>
      <c r="AO145" s="17">
        <f>'Conversions, Sources &amp; Comments'!$F142*R145/0.835</f>
        <v>0</v>
      </c>
      <c r="AP145" s="17"/>
      <c r="AQ145" s="17">
        <f>'Conversions, Sources &amp; Comments'!$F142*T145/0.835</f>
        <v>4.2342035928143709</v>
      </c>
      <c r="AR145" s="17"/>
      <c r="AS145" s="17">
        <f>'Conversions, Sources &amp; Comments'!$F142*V145</f>
        <v>59.725709999999999</v>
      </c>
      <c r="AT145" s="17">
        <f>'Conversions, Sources &amp; Comments'!$F142*W145/0.835</f>
        <v>0</v>
      </c>
      <c r="AU145" s="17">
        <f>'Conversions, Sources &amp; Comments'!$F142*X145/56</f>
        <v>1.5693557142857142</v>
      </c>
      <c r="AV145" s="17">
        <f>'Conversions, Sources &amp; Comments'!$F142*Y145/1000</f>
        <v>0</v>
      </c>
      <c r="AW145" s="17">
        <f>'Conversions, Sources &amp; Comments'!$F142*Z145</f>
        <v>2.6516699999999997</v>
      </c>
      <c r="AX145" s="17">
        <f>'Conversions, Sources &amp; Comments'!$F142*AA145/1.069</f>
        <v>0</v>
      </c>
      <c r="AY145" s="17">
        <f>'Conversions, Sources &amp; Comments'!$F142*AB145/56</f>
        <v>2.6697085714285715</v>
      </c>
      <c r="AZ145" s="17">
        <f>'Conversions, Sources &amp; Comments'!$F142*AC145/0.56</f>
        <v>0</v>
      </c>
      <c r="BA145" s="16"/>
      <c r="BB145" s="17">
        <f>0.723707*BD145</f>
        <v>0.31446083510215633</v>
      </c>
      <c r="BC145" s="17">
        <v>4.5353493333333335</v>
      </c>
      <c r="BD145" s="17">
        <f t="shared" si="31"/>
        <v>0.43451401617250673</v>
      </c>
      <c r="BE145" s="17"/>
      <c r="BF145" s="17">
        <f t="shared" si="22"/>
        <v>0.74588425336422648</v>
      </c>
      <c r="BG145" s="17">
        <f t="shared" si="32"/>
        <v>0.44403682535094341</v>
      </c>
      <c r="BH145" s="17">
        <f t="shared" si="34"/>
        <v>1.0498504553571428</v>
      </c>
      <c r="BI145" s="17">
        <f t="shared" si="38"/>
        <v>2.7202165714285709</v>
      </c>
      <c r="BJ145" s="17">
        <v>2.5449152542372877</v>
      </c>
      <c r="BK145" s="17">
        <f t="shared" si="39"/>
        <v>6.9990030357142852E-2</v>
      </c>
      <c r="BL145" s="17">
        <v>0.24805144995322734</v>
      </c>
      <c r="BM145" s="17">
        <f t="shared" si="40"/>
        <v>2.6697085714285715</v>
      </c>
      <c r="BN145" s="17">
        <f t="shared" si="37"/>
        <v>4.2342035928143709</v>
      </c>
      <c r="BO145" s="17">
        <f t="shared" si="41"/>
        <v>2.0924742857142853</v>
      </c>
      <c r="BP145" s="17">
        <f>AY145</f>
        <v>2.6697085714285715</v>
      </c>
      <c r="BQ145" s="17">
        <v>0.58692572353774541</v>
      </c>
      <c r="BR145" s="16"/>
      <c r="BS145" s="16"/>
      <c r="BT145" s="17">
        <f t="shared" si="24"/>
        <v>0.73687638965702118</v>
      </c>
      <c r="BU145" s="16"/>
      <c r="BV145" s="16">
        <f>BT145/'Conversions, Sources &amp; Comments'!F142</f>
        <v>5.8357202000239266</v>
      </c>
    </row>
    <row r="146" spans="1:74" ht="12.75" customHeight="1">
      <c r="A146" s="13">
        <v>1535</v>
      </c>
      <c r="B146" s="14"/>
      <c r="C146" s="15">
        <v>291</v>
      </c>
      <c r="D146" s="15">
        <v>210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15">
        <v>10.4</v>
      </c>
      <c r="Q146" s="7"/>
      <c r="R146" s="7"/>
      <c r="S146" s="7"/>
      <c r="T146" s="15">
        <v>28</v>
      </c>
      <c r="U146" s="7"/>
      <c r="V146" s="15">
        <v>462</v>
      </c>
      <c r="W146" s="15">
        <v>25.6</v>
      </c>
      <c r="X146" s="7"/>
      <c r="Y146" s="7"/>
      <c r="Z146" s="7"/>
      <c r="AA146" s="7"/>
      <c r="AB146" s="7"/>
      <c r="AC146" s="7"/>
      <c r="AD146" s="7"/>
      <c r="AE146" s="17">
        <f>C146*'Conversions, Sources &amp; Comments'!$F143/222.6</f>
        <v>0.16506994609164419</v>
      </c>
      <c r="AF146" s="16"/>
      <c r="AG146" s="16"/>
      <c r="AH146" s="16"/>
      <c r="AI146" s="17"/>
      <c r="AJ146" s="16"/>
      <c r="AK146" s="16"/>
      <c r="AL146" s="16"/>
      <c r="AM146" s="17">
        <f>'Conversions, Sources &amp; Comments'!$F143*P146/0.56</f>
        <v>2.3450142857142855</v>
      </c>
      <c r="AN146" s="17"/>
      <c r="AO146" s="17">
        <f>'Conversions, Sources &amp; Comments'!$F143*R146/0.835</f>
        <v>0</v>
      </c>
      <c r="AP146" s="17"/>
      <c r="AQ146" s="17">
        <f>'Conversions, Sources &amp; Comments'!$F143*T146/0.835</f>
        <v>4.2342035928143709</v>
      </c>
      <c r="AR146" s="17"/>
      <c r="AS146" s="17">
        <f>'Conversions, Sources &amp; Comments'!$F143*V146</f>
        <v>58.336739999999999</v>
      </c>
      <c r="AT146" s="17">
        <f>'Conversions, Sources &amp; Comments'!$F143*W146/0.835</f>
        <v>3.8712718562874251</v>
      </c>
      <c r="AU146" s="17">
        <f>'Conversions, Sources &amp; Comments'!$F143*X146/56</f>
        <v>0</v>
      </c>
      <c r="AV146" s="17">
        <f>'Conversions, Sources &amp; Comments'!$F143*Y146/1000</f>
        <v>0</v>
      </c>
      <c r="AW146" s="17">
        <f>'Conversions, Sources &amp; Comments'!$F143*Z146</f>
        <v>0</v>
      </c>
      <c r="AX146" s="17">
        <f>'Conversions, Sources &amp; Comments'!$F143*AA146/1.069</f>
        <v>0</v>
      </c>
      <c r="AY146" s="17">
        <f>'Conversions, Sources &amp; Comments'!$F143*AB146/56</f>
        <v>0</v>
      </c>
      <c r="AZ146" s="17">
        <f>'Conversions, Sources &amp; Comments'!$F143*AC146/0.56</f>
        <v>0</v>
      </c>
      <c r="BA146" s="16"/>
      <c r="BB146" s="17">
        <f>0.723707*BD146</f>
        <v>0.11946227547614553</v>
      </c>
      <c r="BC146" s="17">
        <v>4.5458346666666669</v>
      </c>
      <c r="BD146" s="17">
        <f t="shared" si="31"/>
        <v>0.16506994609164419</v>
      </c>
      <c r="BE146" s="17"/>
      <c r="BF146" s="17">
        <f t="shared" si="22"/>
        <v>0.41090375814324531</v>
      </c>
      <c r="BG146" s="17">
        <f t="shared" si="32"/>
        <v>0.16868761903018867</v>
      </c>
      <c r="BH146" s="17">
        <f t="shared" si="34"/>
        <v>1.0641091607142856</v>
      </c>
      <c r="BI146" s="17">
        <f t="shared" si="38"/>
        <v>3.0485185714285712</v>
      </c>
      <c r="BJ146" s="17">
        <v>2.4637203389830509</v>
      </c>
      <c r="BK146" s="17">
        <f t="shared" si="39"/>
        <v>7.0940610714285715E-2</v>
      </c>
      <c r="BL146" s="17">
        <v>0.24805144995322734</v>
      </c>
      <c r="BM146" s="17">
        <f t="shared" si="40"/>
        <v>2.8</v>
      </c>
      <c r="BN146" s="17">
        <f t="shared" si="37"/>
        <v>4.2342035928143709</v>
      </c>
      <c r="BO146" s="17">
        <f t="shared" si="41"/>
        <v>2.3450142857142855</v>
      </c>
      <c r="BP146" s="17">
        <v>2.8</v>
      </c>
      <c r="BQ146" s="17">
        <v>0.60379701378883655</v>
      </c>
      <c r="BR146" s="16"/>
      <c r="BS146" s="16"/>
      <c r="BT146" s="17">
        <f t="shared" si="24"/>
        <v>0.56295196034322514</v>
      </c>
      <c r="BU146" s="16"/>
      <c r="BV146" s="16">
        <f>BT146/'Conversions, Sources &amp; Comments'!F143</f>
        <v>4.4583191600793945</v>
      </c>
    </row>
    <row r="147" spans="1:74" ht="12.75" customHeight="1">
      <c r="A147" s="13">
        <v>1536</v>
      </c>
      <c r="B147" s="14"/>
      <c r="C147" s="15">
        <v>236</v>
      </c>
      <c r="D147" s="15">
        <v>161</v>
      </c>
      <c r="E147" s="7"/>
      <c r="F147" s="7"/>
      <c r="G147" s="15">
        <v>188</v>
      </c>
      <c r="H147" s="7"/>
      <c r="I147" s="7"/>
      <c r="J147" s="7"/>
      <c r="K147" s="7"/>
      <c r="L147" s="7"/>
      <c r="M147" s="7"/>
      <c r="N147" s="7"/>
      <c r="O147" s="7"/>
      <c r="P147" s="15">
        <v>10.4</v>
      </c>
      <c r="Q147" s="7"/>
      <c r="R147" s="7"/>
      <c r="S147" s="7"/>
      <c r="T147" s="15">
        <v>28</v>
      </c>
      <c r="U147" s="7"/>
      <c r="V147" s="15">
        <v>472</v>
      </c>
      <c r="W147" s="15">
        <v>28</v>
      </c>
      <c r="X147" s="7"/>
      <c r="Y147" s="7"/>
      <c r="Z147" s="7"/>
      <c r="AA147" s="7"/>
      <c r="AB147" s="7"/>
      <c r="AC147" s="7"/>
      <c r="AD147" s="7"/>
      <c r="AE147" s="17">
        <f>C147*'Conversions, Sources &amp; Comments'!$F144/222.6</f>
        <v>0.13387115902964958</v>
      </c>
      <c r="AF147" s="16"/>
      <c r="AG147" s="16"/>
      <c r="AH147" s="17">
        <f>G147*'Conversions, Sources &amp; Comments'!$F144/222.6</f>
        <v>0.10664312668463612</v>
      </c>
      <c r="AI147" s="17"/>
      <c r="AJ147" s="16"/>
      <c r="AK147" s="16"/>
      <c r="AL147" s="16"/>
      <c r="AM147" s="17">
        <f>'Conversions, Sources &amp; Comments'!$F144*P147/0.56</f>
        <v>2.3450142857142855</v>
      </c>
      <c r="AN147" s="17"/>
      <c r="AO147" s="17">
        <f>'Conversions, Sources &amp; Comments'!$F144*R147/0.835</f>
        <v>0</v>
      </c>
      <c r="AP147" s="17"/>
      <c r="AQ147" s="17">
        <f>'Conversions, Sources &amp; Comments'!$F144*T147/0.835</f>
        <v>4.2342035928143709</v>
      </c>
      <c r="AR147" s="17"/>
      <c r="AS147" s="17">
        <f>'Conversions, Sources &amp; Comments'!$F144*V147</f>
        <v>59.599439999999994</v>
      </c>
      <c r="AT147" s="17">
        <f>'Conversions, Sources &amp; Comments'!$F144*W147/0.835</f>
        <v>4.2342035928143709</v>
      </c>
      <c r="AU147" s="17">
        <f>'Conversions, Sources &amp; Comments'!$F144*X147/56</f>
        <v>0</v>
      </c>
      <c r="AV147" s="17">
        <f>'Conversions, Sources &amp; Comments'!$F144*Y147/1000</f>
        <v>0</v>
      </c>
      <c r="AW147" s="17">
        <f>'Conversions, Sources &amp; Comments'!$F144*Z147</f>
        <v>0</v>
      </c>
      <c r="AX147" s="17">
        <f>'Conversions, Sources &amp; Comments'!$F144*AA147/1.069</f>
        <v>0</v>
      </c>
      <c r="AY147" s="17">
        <f>'Conversions, Sources &amp; Comments'!$F144*AB147/56</f>
        <v>0</v>
      </c>
      <c r="AZ147" s="17">
        <f>'Conversions, Sources &amp; Comments'!$F144*AC147/0.56</f>
        <v>0</v>
      </c>
      <c r="BA147" s="16"/>
      <c r="BB147" s="17">
        <f>AH147</f>
        <v>0.10664312668463612</v>
      </c>
      <c r="BC147" s="17">
        <v>4.5563200000000004</v>
      </c>
      <c r="BD147" s="17">
        <f t="shared" si="31"/>
        <v>0.13387115902964958</v>
      </c>
      <c r="BE147" s="17"/>
      <c r="BF147" s="17">
        <f t="shared" si="22"/>
        <v>0.37238330435622635</v>
      </c>
      <c r="BG147" s="17">
        <f t="shared" si="32"/>
        <v>0.13680507935094338</v>
      </c>
      <c r="BH147" s="17">
        <f t="shared" si="34"/>
        <v>1.0783678660714286</v>
      </c>
      <c r="BI147" s="17">
        <f t="shared" si="38"/>
        <v>3.0485185714285712</v>
      </c>
      <c r="BJ147" s="17">
        <v>2.5998733050847456</v>
      </c>
      <c r="BK147" s="17">
        <f t="shared" si="39"/>
        <v>7.1891191071428578E-2</v>
      </c>
      <c r="BL147" s="17">
        <v>0.24805144995322734</v>
      </c>
      <c r="BM147" s="17">
        <f t="shared" si="40"/>
        <v>2.8</v>
      </c>
      <c r="BN147" s="17">
        <f t="shared" si="37"/>
        <v>4.2342035928143709</v>
      </c>
      <c r="BO147" s="17">
        <f t="shared" si="41"/>
        <v>2.3450142857142855</v>
      </c>
      <c r="BP147" s="17">
        <v>2.8</v>
      </c>
      <c r="BQ147" s="17">
        <v>1.321997672295558</v>
      </c>
      <c r="BR147" s="16"/>
      <c r="BS147" s="16"/>
      <c r="BT147" s="17">
        <f t="shared" si="24"/>
        <v>0.55343286708398254</v>
      </c>
      <c r="BU147" s="16"/>
      <c r="BV147" s="16">
        <f>BT147/'Conversions, Sources &amp; Comments'!F144</f>
        <v>4.3829323440562487</v>
      </c>
    </row>
    <row r="148" spans="1:74" ht="12.75" customHeight="1">
      <c r="A148" s="13">
        <v>1537</v>
      </c>
      <c r="B148" s="14"/>
      <c r="C148" s="15">
        <v>240</v>
      </c>
      <c r="D148" s="15">
        <v>163</v>
      </c>
      <c r="E148" s="15">
        <v>450</v>
      </c>
      <c r="F148" s="15">
        <v>245</v>
      </c>
      <c r="G148" s="7"/>
      <c r="H148" s="15">
        <v>220</v>
      </c>
      <c r="I148" s="7"/>
      <c r="J148" s="7"/>
      <c r="K148" s="7"/>
      <c r="L148" s="7"/>
      <c r="M148" s="7"/>
      <c r="N148" s="7"/>
      <c r="O148" s="7"/>
      <c r="P148" s="15">
        <v>10.4</v>
      </c>
      <c r="Q148" s="7"/>
      <c r="R148" s="7"/>
      <c r="S148" s="7"/>
      <c r="T148" s="15">
        <v>28</v>
      </c>
      <c r="U148" s="7"/>
      <c r="V148" s="15">
        <v>472</v>
      </c>
      <c r="W148" s="7"/>
      <c r="X148" s="15">
        <v>667</v>
      </c>
      <c r="Y148" s="7"/>
      <c r="Z148" s="15">
        <v>17.5</v>
      </c>
      <c r="AA148" s="7"/>
      <c r="AB148" s="15">
        <v>1309</v>
      </c>
      <c r="AC148" s="7"/>
      <c r="AD148" s="7"/>
      <c r="AE148" s="17">
        <f>C148*'Conversions, Sources &amp; Comments'!$F145/222.6</f>
        <v>0.13614016172506738</v>
      </c>
      <c r="AF148" s="17">
        <f>E148*'Conversions, Sources &amp; Comments'!$F145/222.6</f>
        <v>0.25526280323450135</v>
      </c>
      <c r="AG148" s="17">
        <f>F148*'Conversions, Sources &amp; Comments'!$F145/222.6</f>
        <v>0.13897641509433961</v>
      </c>
      <c r="AH148" s="16"/>
      <c r="AI148" s="17"/>
      <c r="AJ148" s="16"/>
      <c r="AK148" s="16"/>
      <c r="AL148" s="16"/>
      <c r="AM148" s="17">
        <f>'Conversions, Sources &amp; Comments'!$F145*P148/0.56</f>
        <v>2.3450142857142855</v>
      </c>
      <c r="AN148" s="17"/>
      <c r="AO148" s="17">
        <f>'Conversions, Sources &amp; Comments'!$F145*R148/0.835</f>
        <v>0</v>
      </c>
      <c r="AP148" s="17"/>
      <c r="AQ148" s="17">
        <f>'Conversions, Sources &amp; Comments'!$F145*T148/0.835</f>
        <v>4.2342035928143709</v>
      </c>
      <c r="AR148" s="17"/>
      <c r="AS148" s="17">
        <f>'Conversions, Sources &amp; Comments'!$F145*V148</f>
        <v>59.599439999999994</v>
      </c>
      <c r="AT148" s="17">
        <f>'Conversions, Sources &amp; Comments'!$F145*W148/0.835</f>
        <v>0</v>
      </c>
      <c r="AU148" s="17">
        <f>'Conversions, Sources &amp; Comments'!$F145*X148/56</f>
        <v>1.5039658928571427</v>
      </c>
      <c r="AV148" s="17">
        <f>'Conversions, Sources &amp; Comments'!$F145*Y148/1000</f>
        <v>0</v>
      </c>
      <c r="AW148" s="17">
        <f>'Conversions, Sources &amp; Comments'!$F145*Z148</f>
        <v>2.2097249999999997</v>
      </c>
      <c r="AX148" s="17">
        <f>'Conversions, Sources &amp; Comments'!$F145*AA148/1.069</f>
        <v>0</v>
      </c>
      <c r="AY148" s="17">
        <f>'Conversions, Sources &amp; Comments'!$F145*AB148/56</f>
        <v>2.9515612500000001</v>
      </c>
      <c r="AZ148" s="17">
        <f>'Conversions, Sources &amp; Comments'!$F145*AC148/0.56</f>
        <v>0</v>
      </c>
      <c r="BA148" s="16"/>
      <c r="BB148" s="17">
        <f>0.723707*BD148</f>
        <v>9.8525588021563332E-2</v>
      </c>
      <c r="BC148" s="17">
        <v>4.5668053333333329</v>
      </c>
      <c r="BD148" s="17">
        <f t="shared" si="31"/>
        <v>0.13614016172506738</v>
      </c>
      <c r="BE148" s="17"/>
      <c r="BF148" s="17">
        <f t="shared" si="22"/>
        <v>0.3755084278182641</v>
      </c>
      <c r="BG148" s="17">
        <f t="shared" si="32"/>
        <v>0.13912380950943395</v>
      </c>
      <c r="BH148" s="17">
        <f t="shared" si="34"/>
        <v>1.0926265714285714</v>
      </c>
      <c r="BI148" s="17">
        <f t="shared" si="38"/>
        <v>3.0485185714285712</v>
      </c>
      <c r="BJ148" s="17">
        <v>2.5933898305084746</v>
      </c>
      <c r="BK148" s="17">
        <f t="shared" si="39"/>
        <v>7.2841771428571428E-2</v>
      </c>
      <c r="BL148" s="17">
        <v>0.24805144995322734</v>
      </c>
      <c r="BM148" s="17">
        <f t="shared" si="40"/>
        <v>2.9515612500000001</v>
      </c>
      <c r="BN148" s="17">
        <f t="shared" si="37"/>
        <v>4.2342035928143709</v>
      </c>
      <c r="BO148" s="17">
        <f t="shared" si="41"/>
        <v>2.3450142857142855</v>
      </c>
      <c r="BP148" s="17">
        <f>AY148</f>
        <v>2.9515612500000001</v>
      </c>
      <c r="BQ148" s="17">
        <v>1.1789931163982019</v>
      </c>
      <c r="BR148" s="16"/>
      <c r="BS148" s="16"/>
      <c r="BT148" s="17">
        <f t="shared" si="24"/>
        <v>0.55620193965255427</v>
      </c>
      <c r="BU148" s="16"/>
      <c r="BV148" s="16">
        <f>BT148/'Conversions, Sources &amp; Comments'!F145</f>
        <v>4.4048621181005325</v>
      </c>
    </row>
    <row r="149" spans="1:74" ht="12.75" customHeight="1">
      <c r="A149" s="13">
        <v>1538</v>
      </c>
      <c r="B149" s="14"/>
      <c r="C149" s="15">
        <v>300</v>
      </c>
      <c r="D149" s="7"/>
      <c r="E149" s="7"/>
      <c r="F149" s="7"/>
      <c r="G149" s="15">
        <v>336</v>
      </c>
      <c r="H149" s="15">
        <v>255</v>
      </c>
      <c r="I149" s="15">
        <v>997</v>
      </c>
      <c r="J149" s="7"/>
      <c r="K149" s="7"/>
      <c r="L149" s="7"/>
      <c r="M149" s="7"/>
      <c r="N149" s="7"/>
      <c r="O149" s="7"/>
      <c r="P149" s="15">
        <v>10.4</v>
      </c>
      <c r="Q149" s="7"/>
      <c r="R149" s="15">
        <v>210</v>
      </c>
      <c r="S149" s="7"/>
      <c r="T149" s="15">
        <v>28</v>
      </c>
      <c r="U149" s="7"/>
      <c r="V149" s="15">
        <v>462</v>
      </c>
      <c r="W149" s="7"/>
      <c r="X149" s="15">
        <v>756</v>
      </c>
      <c r="Y149" s="15">
        <v>2189</v>
      </c>
      <c r="Z149" s="15">
        <v>19.2</v>
      </c>
      <c r="AA149" s="15">
        <f>1.75*1.2</f>
        <v>2.1</v>
      </c>
      <c r="AB149" s="15">
        <v>1252</v>
      </c>
      <c r="AC149" s="7"/>
      <c r="AD149" s="7"/>
      <c r="AE149" s="17">
        <f>C149*'Conversions, Sources &amp; Comments'!$F146/222.6</f>
        <v>0.17017520215633425</v>
      </c>
      <c r="AF149" s="16"/>
      <c r="AG149" s="16"/>
      <c r="AH149" s="17">
        <f>G149*'Conversions, Sources &amp; Comments'!$F146/222.6</f>
        <v>0.19059622641509433</v>
      </c>
      <c r="AI149" s="17">
        <f>'Conversions, Sources &amp; Comments'!$F146*I149/260</f>
        <v>0.48419688461538457</v>
      </c>
      <c r="AJ149" s="16"/>
      <c r="AK149" s="16"/>
      <c r="AL149" s="16"/>
      <c r="AM149" s="17">
        <f>'Conversions, Sources &amp; Comments'!$F146*P149/0.56</f>
        <v>2.3450142857142855</v>
      </c>
      <c r="AN149" s="17"/>
      <c r="AO149" s="17">
        <f>'Conversions, Sources &amp; Comments'!$F146*R149/0.835</f>
        <v>31.756526946107787</v>
      </c>
      <c r="AP149" s="17"/>
      <c r="AQ149" s="17">
        <f>'Conversions, Sources &amp; Comments'!$F146*T149/0.835</f>
        <v>4.2342035928143709</v>
      </c>
      <c r="AR149" s="17"/>
      <c r="AS149" s="17">
        <f>'Conversions, Sources &amp; Comments'!$F146*V149</f>
        <v>58.336739999999999</v>
      </c>
      <c r="AT149" s="17">
        <f>'Conversions, Sources &amp; Comments'!$F146*W149/0.835</f>
        <v>0</v>
      </c>
      <c r="AU149" s="17">
        <f>'Conversions, Sources &amp; Comments'!$F146*X149/56</f>
        <v>1.7046449999999997</v>
      </c>
      <c r="AV149" s="17">
        <f>'Conversions, Sources &amp; Comments'!$F146*Y149/1000</f>
        <v>0.27640503</v>
      </c>
      <c r="AW149" s="17">
        <f>'Conversions, Sources &amp; Comments'!$F146*Z149</f>
        <v>2.4243839999999999</v>
      </c>
      <c r="AX149" s="17">
        <f>'Conversions, Sources &amp; Comments'!$F146*AA149/1.069</f>
        <v>0.24805144995322731</v>
      </c>
      <c r="AY149" s="17">
        <f>'Conversions, Sources &amp; Comments'!$F146*AB149/56</f>
        <v>2.8230364285714282</v>
      </c>
      <c r="AZ149" s="17">
        <f>'Conversions, Sources &amp; Comments'!$F146*AC149/0.56</f>
        <v>0</v>
      </c>
      <c r="BA149" s="16"/>
      <c r="BB149" s="17">
        <f>AH149</f>
        <v>0.19059622641509433</v>
      </c>
      <c r="BC149" s="17">
        <v>4.5772906666666664</v>
      </c>
      <c r="BD149" s="17">
        <f t="shared" si="31"/>
        <v>0.17017520215633425</v>
      </c>
      <c r="BE149" s="17"/>
      <c r="BF149" s="17">
        <f t="shared" si="22"/>
        <v>0.41816155680483019</v>
      </c>
      <c r="BG149" s="17">
        <f>AI149</f>
        <v>0.48419688461538457</v>
      </c>
      <c r="BH149" s="17">
        <f t="shared" si="34"/>
        <v>1.1068852767857145</v>
      </c>
      <c r="BI149" s="17">
        <f t="shared" si="38"/>
        <v>3.0485185714285712</v>
      </c>
      <c r="BJ149" s="17">
        <v>2.5933898305084746</v>
      </c>
      <c r="BK149" s="17">
        <f t="shared" si="39"/>
        <v>7.3792351785714291E-2</v>
      </c>
      <c r="BL149" s="17">
        <f>AX149</f>
        <v>0.24805144995322731</v>
      </c>
      <c r="BM149" s="17">
        <f t="shared" si="40"/>
        <v>2.8230364285714282</v>
      </c>
      <c r="BN149" s="17">
        <f t="shared" si="37"/>
        <v>4.2342035928143709</v>
      </c>
      <c r="BO149" s="17">
        <f t="shared" si="41"/>
        <v>2.3450142857142855</v>
      </c>
      <c r="BP149" s="17">
        <f>AY149</f>
        <v>2.8230364285714282</v>
      </c>
      <c r="BQ149" s="17">
        <v>1.2143290831815423</v>
      </c>
      <c r="BR149" s="16"/>
      <c r="BS149" s="16"/>
      <c r="BT149" s="17">
        <f t="shared" si="24"/>
        <v>0.61798853156380806</v>
      </c>
      <c r="BU149" s="16"/>
      <c r="BV149" s="16">
        <f>BT149/'Conversions, Sources &amp; Comments'!F146</f>
        <v>4.8941833496777392</v>
      </c>
    </row>
    <row r="150" spans="1:74" ht="12.75" customHeight="1">
      <c r="A150" s="13">
        <v>1539</v>
      </c>
      <c r="B150" s="14"/>
      <c r="C150" s="15">
        <v>630</v>
      </c>
      <c r="D150" s="15">
        <v>250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15">
        <v>10.4</v>
      </c>
      <c r="Q150" s="7"/>
      <c r="R150" s="15">
        <v>210</v>
      </c>
      <c r="S150" s="7"/>
      <c r="T150" s="15">
        <v>28</v>
      </c>
      <c r="U150" s="7"/>
      <c r="V150" s="15">
        <v>455</v>
      </c>
      <c r="W150" s="7"/>
      <c r="X150" s="7"/>
      <c r="Y150" s="7"/>
      <c r="Z150" s="7"/>
      <c r="AA150" s="7"/>
      <c r="AB150" s="7"/>
      <c r="AC150" s="7"/>
      <c r="AD150" s="7"/>
      <c r="AE150" s="17">
        <f>C150*'Conversions, Sources &amp; Comments'!$F147/222.6</f>
        <v>0.35736792452830191</v>
      </c>
      <c r="AF150" s="16"/>
      <c r="AG150" s="16"/>
      <c r="AH150" s="16"/>
      <c r="AI150" s="17">
        <f>'Conversions, Sources &amp; Comments'!$F147*I150/260</f>
        <v>0</v>
      </c>
      <c r="AJ150" s="16"/>
      <c r="AK150" s="16"/>
      <c r="AL150" s="16"/>
      <c r="AM150" s="17">
        <f>'Conversions, Sources &amp; Comments'!$F147*P150/0.56</f>
        <v>2.3450142857142855</v>
      </c>
      <c r="AN150" s="17"/>
      <c r="AO150" s="17">
        <f>'Conversions, Sources &amp; Comments'!$F147*R150/0.835</f>
        <v>31.756526946107787</v>
      </c>
      <c r="AP150" s="17"/>
      <c r="AQ150" s="17">
        <f>'Conversions, Sources &amp; Comments'!$F147*T150/0.835</f>
        <v>4.2342035928143709</v>
      </c>
      <c r="AR150" s="17"/>
      <c r="AS150" s="17">
        <f>'Conversions, Sources &amp; Comments'!$F147*V150</f>
        <v>57.452849999999998</v>
      </c>
      <c r="AT150" s="17">
        <f>'Conversions, Sources &amp; Comments'!$F147*W150/0.835</f>
        <v>0</v>
      </c>
      <c r="AU150" s="17">
        <f>'Conversions, Sources &amp; Comments'!$F147*X150/56</f>
        <v>0</v>
      </c>
      <c r="AV150" s="17">
        <f>'Conversions, Sources &amp; Comments'!$F147*Y150/1000</f>
        <v>0</v>
      </c>
      <c r="AW150" s="17">
        <f>'Conversions, Sources &amp; Comments'!$F147*Z150</f>
        <v>0</v>
      </c>
      <c r="AX150" s="17">
        <f>'Conversions, Sources &amp; Comments'!$F147*AA150/1.069</f>
        <v>0</v>
      </c>
      <c r="AY150" s="17">
        <f>'Conversions, Sources &amp; Comments'!$F147*AB150/56</f>
        <v>0</v>
      </c>
      <c r="AZ150" s="17">
        <f>'Conversions, Sources &amp; Comments'!$F147*AC150/0.56</f>
        <v>0</v>
      </c>
      <c r="BA150" s="16"/>
      <c r="BB150" s="17">
        <f>0.723707*BD150</f>
        <v>0.2586296685566038</v>
      </c>
      <c r="BC150" s="17">
        <v>4.5877759999999999</v>
      </c>
      <c r="BD150" s="17">
        <f t="shared" si="31"/>
        <v>0.35736792452830191</v>
      </c>
      <c r="BE150" s="17"/>
      <c r="BF150" s="17">
        <f t="shared" si="22"/>
        <v>0.6513961409989435</v>
      </c>
      <c r="BG150" s="17">
        <f>1.021916*AE150</f>
        <v>0.36519999996226421</v>
      </c>
      <c r="BH150" s="17">
        <f t="shared" si="34"/>
        <v>1.1211439821428573</v>
      </c>
      <c r="BI150" s="17">
        <f t="shared" si="38"/>
        <v>3.0485185714285712</v>
      </c>
      <c r="BJ150" s="17">
        <v>2.6322906779661017</v>
      </c>
      <c r="BK150" s="17">
        <f t="shared" si="39"/>
        <v>7.4742932142857155E-2</v>
      </c>
      <c r="BL150" s="17">
        <f t="shared" ref="BL150:BL173" si="42">BL$149+(A150-1538)*(BL$174-BL$149)/25</f>
        <v>0.25300449017773619</v>
      </c>
      <c r="BM150" s="17">
        <f t="shared" si="40"/>
        <v>2.2000000000000002</v>
      </c>
      <c r="BN150" s="17">
        <f t="shared" si="37"/>
        <v>4.2342035928143709</v>
      </c>
      <c r="BO150" s="17">
        <f t="shared" si="41"/>
        <v>2.3450142857142855</v>
      </c>
      <c r="BP150" s="17">
        <v>2.2000000000000002</v>
      </c>
      <c r="BQ150" s="17">
        <v>1.4220911266002967</v>
      </c>
      <c r="BR150" s="16"/>
      <c r="BS150" s="16"/>
      <c r="BT150" s="17">
        <f t="shared" si="24"/>
        <v>0.70375349384348318</v>
      </c>
      <c r="BU150" s="16"/>
      <c r="BV150" s="16">
        <f>BT150/'Conversions, Sources &amp; Comments'!F147</f>
        <v>5.5734021845528092</v>
      </c>
    </row>
    <row r="151" spans="1:74" ht="12.75" customHeight="1">
      <c r="A151" s="13">
        <v>1540</v>
      </c>
      <c r="B151" s="14"/>
      <c r="C151" s="15">
        <v>720</v>
      </c>
      <c r="D151" s="15">
        <v>270</v>
      </c>
      <c r="E151" s="15">
        <v>720</v>
      </c>
      <c r="F151" s="15">
        <v>632</v>
      </c>
      <c r="G151" s="7"/>
      <c r="H151" s="15">
        <v>266</v>
      </c>
      <c r="I151" s="7"/>
      <c r="J151" s="7"/>
      <c r="K151" s="7"/>
      <c r="L151" s="7"/>
      <c r="M151" s="7"/>
      <c r="N151" s="7"/>
      <c r="O151" s="7"/>
      <c r="P151" s="15">
        <v>9.2799999999999994</v>
      </c>
      <c r="Q151" s="7"/>
      <c r="R151" s="15">
        <v>205</v>
      </c>
      <c r="S151" s="7"/>
      <c r="T151" s="15">
        <v>28</v>
      </c>
      <c r="U151" s="7"/>
      <c r="V151" s="15">
        <v>434</v>
      </c>
      <c r="W151" s="7"/>
      <c r="X151" s="15">
        <v>801</v>
      </c>
      <c r="Y151" s="7"/>
      <c r="Z151" s="7"/>
      <c r="AA151" s="7"/>
      <c r="AB151" s="7"/>
      <c r="AC151" s="7"/>
      <c r="AD151" s="7"/>
      <c r="AE151" s="17">
        <f>C151*'Conversions, Sources &amp; Comments'!$F148/222.6</f>
        <v>0.37290566037735856</v>
      </c>
      <c r="AF151" s="17">
        <f>E151*'Conversions, Sources &amp; Comments'!$F148/222.6</f>
        <v>0.37290566037735856</v>
      </c>
      <c r="AG151" s="17">
        <f>F151*'Conversions, Sources &amp; Comments'!$F148/222.6</f>
        <v>0.32732830188679252</v>
      </c>
      <c r="AH151" s="16"/>
      <c r="AI151" s="17">
        <f>'Conversions, Sources &amp; Comments'!$F148*I151/260</f>
        <v>0</v>
      </c>
      <c r="AJ151" s="16"/>
      <c r="AK151" s="16"/>
      <c r="AL151" s="16"/>
      <c r="AM151" s="17">
        <f>'Conversions, Sources &amp; Comments'!$F148*P151/0.56</f>
        <v>1.91052</v>
      </c>
      <c r="AN151" s="17"/>
      <c r="AO151" s="17">
        <f>'Conversions, Sources &amp; Comments'!$F148*R151/0.835</f>
        <v>28.304730538922161</v>
      </c>
      <c r="AP151" s="17"/>
      <c r="AQ151" s="17">
        <f>'Conversions, Sources &amp; Comments'!$F148*T151/0.835</f>
        <v>3.866011976047905</v>
      </c>
      <c r="AR151" s="17"/>
      <c r="AS151" s="17">
        <f>'Conversions, Sources &amp; Comments'!$F148*V151</f>
        <v>50.035860000000007</v>
      </c>
      <c r="AT151" s="17">
        <f>'Conversions, Sources &amp; Comments'!$F148*W151/0.835</f>
        <v>0</v>
      </c>
      <c r="AU151" s="17">
        <f>'Conversions, Sources &amp; Comments'!$F148*X151/56</f>
        <v>1.6490587500000002</v>
      </c>
      <c r="AV151" s="17">
        <f>'Conversions, Sources &amp; Comments'!$F148*Y151/1000</f>
        <v>0</v>
      </c>
      <c r="AW151" s="17">
        <f>'Conversions, Sources &amp; Comments'!$F148*Z151</f>
        <v>0</v>
      </c>
      <c r="AX151" s="17">
        <f>'Conversions, Sources &amp; Comments'!$F148*AA151/1.069</f>
        <v>0</v>
      </c>
      <c r="AY151" s="17">
        <f>'Conversions, Sources &amp; Comments'!$F148*AB151/56</f>
        <v>0</v>
      </c>
      <c r="AZ151" s="17">
        <f>'Conversions, Sources &amp; Comments'!$F148*AC151/0.56</f>
        <v>0</v>
      </c>
      <c r="BA151" s="16"/>
      <c r="BB151" s="17">
        <f>0.723707*BD151</f>
        <v>0.26987443675471701</v>
      </c>
      <c r="BC151" s="17">
        <v>4.5982613333333333</v>
      </c>
      <c r="BD151" s="17">
        <f t="shared" si="31"/>
        <v>0.37290566037735856</v>
      </c>
      <c r="BE151" s="17"/>
      <c r="BF151" s="17">
        <f t="shared" si="22"/>
        <v>0.67103218602324533</v>
      </c>
      <c r="BG151" s="17">
        <f>1.021916*AE151</f>
        <v>0.38107826083018875</v>
      </c>
      <c r="BH151" s="17">
        <f t="shared" si="34"/>
        <v>1.1354026875000001</v>
      </c>
      <c r="BI151" s="17">
        <f t="shared" si="38"/>
        <v>2.483676</v>
      </c>
      <c r="BJ151" s="17">
        <v>2.5933898305084746</v>
      </c>
      <c r="BK151" s="17">
        <f t="shared" si="39"/>
        <v>7.5693512500000004E-2</v>
      </c>
      <c r="BL151" s="17">
        <f t="shared" si="42"/>
        <v>0.25795753040224506</v>
      </c>
      <c r="BM151" s="17">
        <f t="shared" si="40"/>
        <v>1.9</v>
      </c>
      <c r="BN151" s="17">
        <f t="shared" si="37"/>
        <v>3.866011976047905</v>
      </c>
      <c r="BO151" s="17">
        <f t="shared" si="41"/>
        <v>1.91052</v>
      </c>
      <c r="BP151" s="17">
        <v>1.9</v>
      </c>
      <c r="BQ151" s="17">
        <v>1.4035017001087895</v>
      </c>
      <c r="BR151" s="16"/>
      <c r="BS151" s="16"/>
      <c r="BT151" s="17">
        <f t="shared" si="24"/>
        <v>0.69883177068772828</v>
      </c>
      <c r="BU151" s="16"/>
      <c r="BV151" s="16">
        <f>BT151/'Conversions, Sources &amp; Comments'!F148</f>
        <v>6.0615124528383051</v>
      </c>
    </row>
    <row r="152" spans="1:74" ht="12.75" customHeight="1">
      <c r="A152" s="13">
        <v>1541</v>
      </c>
      <c r="B152" s="14"/>
      <c r="C152" s="15">
        <v>286</v>
      </c>
      <c r="D152" s="15">
        <v>180</v>
      </c>
      <c r="E152" s="15">
        <v>450</v>
      </c>
      <c r="F152" s="7"/>
      <c r="G152" s="15">
        <v>264</v>
      </c>
      <c r="H152" s="15">
        <v>185</v>
      </c>
      <c r="I152" s="15">
        <v>656</v>
      </c>
      <c r="J152" s="7"/>
      <c r="K152" s="7"/>
      <c r="L152" s="7"/>
      <c r="M152" s="7"/>
      <c r="N152" s="7"/>
      <c r="O152" s="7"/>
      <c r="P152" s="15">
        <v>9.6</v>
      </c>
      <c r="Q152" s="7"/>
      <c r="R152" s="15">
        <v>203</v>
      </c>
      <c r="S152" s="7"/>
      <c r="T152" s="7"/>
      <c r="U152" s="7"/>
      <c r="V152" s="15">
        <v>455</v>
      </c>
      <c r="W152" s="15">
        <v>38.5</v>
      </c>
      <c r="X152" s="15">
        <v>730</v>
      </c>
      <c r="Y152" s="15">
        <v>1890</v>
      </c>
      <c r="Z152" s="15">
        <v>18.600000000000001</v>
      </c>
      <c r="AA152" s="7"/>
      <c r="AB152" s="15">
        <v>765</v>
      </c>
      <c r="AC152" s="7"/>
      <c r="AD152" s="7"/>
      <c r="AE152" s="17">
        <f>C152*'Conversions, Sources &amp; Comments'!$F149/222.6</f>
        <v>0.14812641509433966</v>
      </c>
      <c r="AF152" s="17">
        <f>E152*'Conversions, Sources &amp; Comments'!$F149/222.6</f>
        <v>0.23306603773584908</v>
      </c>
      <c r="AG152" s="16"/>
      <c r="AH152" s="17">
        <f>G152*'Conversions, Sources &amp; Comments'!$F149/222.6</f>
        <v>0.13673207547169813</v>
      </c>
      <c r="AI152" s="17">
        <f>'Conversions, Sources &amp; Comments'!$F149*I152/260</f>
        <v>0.29088553846153853</v>
      </c>
      <c r="AJ152" s="16"/>
      <c r="AK152" s="16"/>
      <c r="AL152" s="16"/>
      <c r="AM152" s="17">
        <f>'Conversions, Sources &amp; Comments'!$F149*P152/0.56</f>
        <v>1.9764000000000002</v>
      </c>
      <c r="AN152" s="17"/>
      <c r="AO152" s="17">
        <f>'Conversions, Sources &amp; Comments'!$F149*R152/0.835</f>
        <v>28.028586826347311</v>
      </c>
      <c r="AP152" s="17"/>
      <c r="AQ152" s="17">
        <f>'Conversions, Sources &amp; Comments'!$F149*T152/0.835</f>
        <v>0</v>
      </c>
      <c r="AR152" s="17"/>
      <c r="AS152" s="17">
        <f>'Conversions, Sources &amp; Comments'!$F149*V152</f>
        <v>52.456950000000006</v>
      </c>
      <c r="AT152" s="17">
        <f>'Conversions, Sources &amp; Comments'!$F149*W152/0.835</f>
        <v>5.3157664670658686</v>
      </c>
      <c r="AU152" s="17">
        <f>'Conversions, Sources &amp; Comments'!$F149*X152/56</f>
        <v>1.5028875000000002</v>
      </c>
      <c r="AV152" s="17">
        <f>'Conversions, Sources &amp; Comments'!$F149*Y152/1000</f>
        <v>0.21789810000000004</v>
      </c>
      <c r="AW152" s="17">
        <f>'Conversions, Sources &amp; Comments'!$F149*Z152</f>
        <v>2.1443940000000006</v>
      </c>
      <c r="AX152" s="17">
        <f>'Conversions, Sources &amp; Comments'!$F149*AA152/1.069</f>
        <v>0</v>
      </c>
      <c r="AY152" s="17">
        <f>'Conversions, Sources &amp; Comments'!$F149*AB152/56</f>
        <v>1.5749437500000003</v>
      </c>
      <c r="AZ152" s="17">
        <f>'Conversions, Sources &amp; Comments'!$F149*AC152/0.56</f>
        <v>0</v>
      </c>
      <c r="BA152" s="16"/>
      <c r="BB152" s="17">
        <f>AH152</f>
        <v>0.13673207547169813</v>
      </c>
      <c r="BC152" s="17">
        <v>4.6087466666666668</v>
      </c>
      <c r="BD152" s="17">
        <f t="shared" si="31"/>
        <v>0.14812641509433966</v>
      </c>
      <c r="BE152" s="17"/>
      <c r="BF152" s="17">
        <f t="shared" si="22"/>
        <v>0.39163027620981139</v>
      </c>
      <c r="BG152" s="17">
        <f t="shared" ref="BG152:BG161" si="43">AI152</f>
        <v>0.29088553846153853</v>
      </c>
      <c r="BH152" s="17">
        <f t="shared" si="34"/>
        <v>1.1496613928571429</v>
      </c>
      <c r="BI152" s="17">
        <f t="shared" si="38"/>
        <v>2.5693200000000003</v>
      </c>
      <c r="BJ152" s="17">
        <v>2.6025999999999998</v>
      </c>
      <c r="BK152" s="17">
        <f t="shared" si="39"/>
        <v>7.6644092857142854E-2</v>
      </c>
      <c r="BL152" s="17">
        <f t="shared" si="42"/>
        <v>0.26291057062675399</v>
      </c>
      <c r="BM152" s="17">
        <f t="shared" si="40"/>
        <v>1.5749437500000003</v>
      </c>
      <c r="BN152" s="17">
        <v>4</v>
      </c>
      <c r="BO152" s="17">
        <f t="shared" si="41"/>
        <v>1.9764000000000002</v>
      </c>
      <c r="BP152" s="17">
        <f t="shared" ref="BP152:BP161" si="44">AY152</f>
        <v>1.5749437500000003</v>
      </c>
      <c r="BQ152" s="17">
        <v>1.133955015981936</v>
      </c>
      <c r="BR152" s="16"/>
      <c r="BS152" s="16"/>
      <c r="BT152" s="17">
        <f t="shared" si="24"/>
        <v>0.56404437455943279</v>
      </c>
      <c r="BU152" s="16"/>
      <c r="BV152" s="16">
        <f>BT152/'Conversions, Sources &amp; Comments'!F149</f>
        <v>4.8923963445175875</v>
      </c>
    </row>
    <row r="153" spans="1:74" ht="12.75" customHeight="1">
      <c r="A153" s="13">
        <v>1542</v>
      </c>
      <c r="B153" s="14"/>
      <c r="C153" s="7"/>
      <c r="D153" s="15">
        <v>171</v>
      </c>
      <c r="E153" s="7"/>
      <c r="F153" s="15">
        <v>368</v>
      </c>
      <c r="G153" s="15">
        <v>360</v>
      </c>
      <c r="H153" s="15">
        <v>198</v>
      </c>
      <c r="I153" s="15">
        <v>840</v>
      </c>
      <c r="J153" s="7"/>
      <c r="K153" s="7"/>
      <c r="L153" s="7"/>
      <c r="M153" s="7"/>
      <c r="N153" s="7"/>
      <c r="O153" s="7"/>
      <c r="P153" s="15">
        <v>10.4</v>
      </c>
      <c r="Q153" s="7"/>
      <c r="R153" s="15">
        <v>216</v>
      </c>
      <c r="S153" s="7"/>
      <c r="T153" s="15">
        <v>31</v>
      </c>
      <c r="U153" s="15">
        <v>25.7</v>
      </c>
      <c r="V153" s="15">
        <v>444</v>
      </c>
      <c r="W153" s="15">
        <v>27.1</v>
      </c>
      <c r="X153" s="15">
        <v>852</v>
      </c>
      <c r="Y153" s="15">
        <v>2520</v>
      </c>
      <c r="Z153" s="15">
        <v>27.1</v>
      </c>
      <c r="AA153" s="7"/>
      <c r="AB153" s="15">
        <v>826</v>
      </c>
      <c r="AC153" s="7"/>
      <c r="AD153" s="7"/>
      <c r="AE153" s="16"/>
      <c r="AF153" s="16"/>
      <c r="AG153" s="17">
        <f>F153*'Conversions, Sources &amp; Comments'!$F150/222.6</f>
        <v>0.19059622641509436</v>
      </c>
      <c r="AH153" s="17">
        <f>G153*'Conversions, Sources &amp; Comments'!$F150/222.6</f>
        <v>0.18645283018867928</v>
      </c>
      <c r="AI153" s="17">
        <f>'Conversions, Sources &amp; Comments'!$F150*I153/260</f>
        <v>0.37247538461538465</v>
      </c>
      <c r="AJ153" s="16"/>
      <c r="AK153" s="16"/>
      <c r="AL153" s="16"/>
      <c r="AM153" s="17">
        <f>'Conversions, Sources &amp; Comments'!$F150*P153/0.56</f>
        <v>2.1411000000000002</v>
      </c>
      <c r="AN153" s="17"/>
      <c r="AO153" s="17">
        <f>'Conversions, Sources &amp; Comments'!$F150*R153/0.835</f>
        <v>29.82352095808384</v>
      </c>
      <c r="AP153" s="17"/>
      <c r="AQ153" s="17">
        <f>'Conversions, Sources &amp; Comments'!$F150*T153/0.835</f>
        <v>4.280227544910181</v>
      </c>
      <c r="AR153" s="17">
        <f>'Conversions, Sources &amp; Comments'!$F150*U153/0.835</f>
        <v>3.5484467065868266</v>
      </c>
      <c r="AS153" s="17">
        <f>'Conversions, Sources &amp; Comments'!$F150*V153</f>
        <v>51.188760000000009</v>
      </c>
      <c r="AT153" s="17">
        <f>'Conversions, Sources &amp; Comments'!$F150*W153/0.835</f>
        <v>3.7417473053892225</v>
      </c>
      <c r="AU153" s="17">
        <f>'Conversions, Sources &amp; Comments'!$F150*X153/56</f>
        <v>1.7540550000000004</v>
      </c>
      <c r="AV153" s="17">
        <f>'Conversions, Sources &amp; Comments'!$F150*Y153/1000</f>
        <v>0.29053080000000003</v>
      </c>
      <c r="AW153" s="17">
        <f>'Conversions, Sources &amp; Comments'!$F150*Z153</f>
        <v>3.1243590000000006</v>
      </c>
      <c r="AX153" s="17">
        <f>'Conversions, Sources &amp; Comments'!$F150*AA153/1.069</f>
        <v>0</v>
      </c>
      <c r="AY153" s="17">
        <f>'Conversions, Sources &amp; Comments'!$F150*AB153/56</f>
        <v>1.7005275000000002</v>
      </c>
      <c r="AZ153" s="17">
        <f>'Conversions, Sources &amp; Comments'!$F150*AC153/0.56</f>
        <v>0</v>
      </c>
      <c r="BA153" s="16"/>
      <c r="BB153" s="17">
        <f>AH153</f>
        <v>0.18645283018867928</v>
      </c>
      <c r="BC153" s="17">
        <v>4.6192320000000002</v>
      </c>
      <c r="BD153" s="17">
        <f>AG153</f>
        <v>0.19059622641509436</v>
      </c>
      <c r="BE153" s="17"/>
      <c r="BF153" s="17">
        <f t="shared" si="22"/>
        <v>0.4447791954831698</v>
      </c>
      <c r="BG153" s="17">
        <f t="shared" si="43"/>
        <v>0.37247538461538465</v>
      </c>
      <c r="BH153" s="17">
        <f t="shared" si="34"/>
        <v>1.1639200982142857</v>
      </c>
      <c r="BI153" s="17">
        <f t="shared" si="38"/>
        <v>2.7834300000000005</v>
      </c>
      <c r="BJ153" s="17">
        <v>2.6193237288135593</v>
      </c>
      <c r="BK153" s="17">
        <f t="shared" si="39"/>
        <v>7.7594673214285717E-2</v>
      </c>
      <c r="BL153" s="17">
        <f t="shared" si="42"/>
        <v>0.26786361085126287</v>
      </c>
      <c r="BM153" s="17">
        <f t="shared" si="40"/>
        <v>1.7005275000000002</v>
      </c>
      <c r="BN153" s="17">
        <f t="shared" ref="BN153:BN175" si="45">AQ153</f>
        <v>4.280227544910181</v>
      </c>
      <c r="BO153" s="17">
        <f t="shared" si="41"/>
        <v>2.1411000000000002</v>
      </c>
      <c r="BP153" s="17">
        <f t="shared" si="44"/>
        <v>1.7005275000000002</v>
      </c>
      <c r="BQ153" s="17">
        <v>1.2143290831815423</v>
      </c>
      <c r="BR153" s="16"/>
      <c r="BS153" s="16"/>
      <c r="BT153" s="17">
        <f t="shared" si="24"/>
        <v>0.61061474004105121</v>
      </c>
      <c r="BU153" s="16"/>
      <c r="BV153" s="16">
        <f>BT153/'Conversions, Sources &amp; Comments'!F150</f>
        <v>5.2963374103656093</v>
      </c>
    </row>
    <row r="154" spans="1:74" ht="12.75" customHeight="1">
      <c r="A154" s="13">
        <v>1543</v>
      </c>
      <c r="B154" s="14"/>
      <c r="C154" s="7"/>
      <c r="D154" s="15">
        <v>218</v>
      </c>
      <c r="E154" s="15">
        <v>675</v>
      </c>
      <c r="F154" s="15">
        <v>577</v>
      </c>
      <c r="G154" s="15">
        <v>486</v>
      </c>
      <c r="H154" s="15">
        <v>230</v>
      </c>
      <c r="I154" s="15">
        <v>927</v>
      </c>
      <c r="J154" s="7"/>
      <c r="K154" s="7"/>
      <c r="L154" s="7"/>
      <c r="M154" s="7"/>
      <c r="N154" s="7"/>
      <c r="O154" s="7"/>
      <c r="P154" s="15">
        <v>9.2799999999999994</v>
      </c>
      <c r="Q154" s="7"/>
      <c r="R154" s="15">
        <v>217</v>
      </c>
      <c r="S154" s="7"/>
      <c r="T154" s="15">
        <v>28</v>
      </c>
      <c r="U154" s="15">
        <v>21.8</v>
      </c>
      <c r="V154" s="15">
        <v>472</v>
      </c>
      <c r="W154" s="15">
        <v>21</v>
      </c>
      <c r="X154" s="15">
        <v>730</v>
      </c>
      <c r="Y154" s="15">
        <v>2625</v>
      </c>
      <c r="Z154" s="15">
        <v>16.899999999999999</v>
      </c>
      <c r="AA154" s="7"/>
      <c r="AB154" s="15">
        <v>835</v>
      </c>
      <c r="AC154" s="7"/>
      <c r="AD154" s="7"/>
      <c r="AE154" s="16"/>
      <c r="AF154" s="17">
        <f>E154*'Conversions, Sources &amp; Comments'!$F151/222.6</f>
        <v>0.33961051212938009</v>
      </c>
      <c r="AG154" s="17">
        <f>F154*'Conversions, Sources &amp; Comments'!$F151/222.6</f>
        <v>0.2903040970350404</v>
      </c>
      <c r="AH154" s="17">
        <f>G154*'Conversions, Sources &amp; Comments'!$F151/222.6</f>
        <v>0.24451956873315364</v>
      </c>
      <c r="AI154" s="17">
        <f>'Conversions, Sources &amp; Comments'!$F151*I154/260</f>
        <v>0.39930881538461538</v>
      </c>
      <c r="AJ154" s="16"/>
      <c r="AK154" s="16"/>
      <c r="AL154" s="16"/>
      <c r="AM154" s="17">
        <f>'Conversions, Sources &amp; Comments'!$F151*P154/0.56</f>
        <v>1.8559337142857137</v>
      </c>
      <c r="AN154" s="17"/>
      <c r="AO154" s="17">
        <f>'Conversions, Sources &amp; Comments'!$F151*R154/0.835</f>
        <v>29.105547305389219</v>
      </c>
      <c r="AP154" s="17"/>
      <c r="AQ154" s="17">
        <f>'Conversions, Sources &amp; Comments'!$F151*T154/0.835</f>
        <v>3.7555544910179641</v>
      </c>
      <c r="AR154" s="17">
        <f>'Conversions, Sources &amp; Comments'!$F151*U154/0.835</f>
        <v>2.9239674251497005</v>
      </c>
      <c r="AS154" s="17">
        <f>'Conversions, Sources &amp; Comments'!$F151*V154</f>
        <v>52.862111999999996</v>
      </c>
      <c r="AT154" s="17">
        <f>'Conversions, Sources &amp; Comments'!$F151*W154/0.835</f>
        <v>2.8166658682634731</v>
      </c>
      <c r="AU154" s="17">
        <f>'Conversions, Sources &amp; Comments'!$F151*X154/56</f>
        <v>1.4599478571428572</v>
      </c>
      <c r="AV154" s="17">
        <f>'Conversions, Sources &amp; Comments'!$F151*Y154/1000</f>
        <v>0.29398950000000001</v>
      </c>
      <c r="AW154" s="17">
        <f>'Conversions, Sources &amp; Comments'!$F151*Z154</f>
        <v>1.8927323999999999</v>
      </c>
      <c r="AX154" s="17">
        <f>'Conversions, Sources &amp; Comments'!$F151*AA154/1.069</f>
        <v>0</v>
      </c>
      <c r="AY154" s="17">
        <f>'Conversions, Sources &amp; Comments'!$F151*AB154/56</f>
        <v>1.6699403571428573</v>
      </c>
      <c r="AZ154" s="17">
        <f>'Conversions, Sources &amp; Comments'!$F151*AC154/0.56</f>
        <v>0</v>
      </c>
      <c r="BA154" s="16"/>
      <c r="BB154" s="17">
        <f>AH154</f>
        <v>0.24451956873315364</v>
      </c>
      <c r="BC154" s="17">
        <v>4.6297173333333337</v>
      </c>
      <c r="BD154" s="17">
        <f>AG154</f>
        <v>0.2903040970350404</v>
      </c>
      <c r="BE154" s="17"/>
      <c r="BF154" s="17">
        <f t="shared" si="22"/>
        <v>0.56915217936935847</v>
      </c>
      <c r="BG154" s="17">
        <f t="shared" si="43"/>
        <v>0.39930881538461538</v>
      </c>
      <c r="BH154" s="17">
        <f t="shared" si="34"/>
        <v>1.1781788035714287</v>
      </c>
      <c r="BI154" s="17">
        <f t="shared" si="38"/>
        <v>2.412713828571428</v>
      </c>
      <c r="BJ154" s="17">
        <v>2.6711915254237288</v>
      </c>
      <c r="BK154" s="17">
        <f t="shared" si="39"/>
        <v>7.854525357142858E-2</v>
      </c>
      <c r="BL154" s="17">
        <f t="shared" si="42"/>
        <v>0.27281665107577174</v>
      </c>
      <c r="BM154" s="17">
        <f t="shared" si="40"/>
        <v>1.6699403571428573</v>
      </c>
      <c r="BN154" s="17">
        <f t="shared" si="45"/>
        <v>3.7555544910179641</v>
      </c>
      <c r="BO154" s="17">
        <f t="shared" si="41"/>
        <v>1.8559337142857137</v>
      </c>
      <c r="BP154" s="17">
        <f t="shared" si="44"/>
        <v>1.6699403571428573</v>
      </c>
      <c r="BQ154" s="17">
        <v>1.3279020229684146</v>
      </c>
      <c r="BR154" s="16"/>
      <c r="BS154" s="16"/>
      <c r="BT154" s="17">
        <f t="shared" si="24"/>
        <v>0.66060003452548199</v>
      </c>
      <c r="BU154" s="16"/>
      <c r="BV154" s="16">
        <f>BT154/'Conversions, Sources &amp; Comments'!F151</f>
        <v>5.8984252520222329</v>
      </c>
    </row>
    <row r="155" spans="1:74" ht="12.75" customHeight="1">
      <c r="A155" s="13">
        <v>1544</v>
      </c>
      <c r="B155" s="14"/>
      <c r="C155" s="7"/>
      <c r="D155" s="15">
        <v>276</v>
      </c>
      <c r="E155" s="15">
        <v>570</v>
      </c>
      <c r="F155" s="15">
        <v>630</v>
      </c>
      <c r="G155" s="15">
        <v>360</v>
      </c>
      <c r="H155" s="15">
        <v>252</v>
      </c>
      <c r="I155" s="15">
        <v>623</v>
      </c>
      <c r="J155" s="7"/>
      <c r="K155" s="7"/>
      <c r="L155" s="7"/>
      <c r="M155" s="7"/>
      <c r="N155" s="7"/>
      <c r="O155" s="7"/>
      <c r="P155" s="15">
        <v>9.2799999999999994</v>
      </c>
      <c r="Q155" s="7"/>
      <c r="R155" s="15">
        <v>212</v>
      </c>
      <c r="S155" s="7"/>
      <c r="T155" s="15">
        <v>28</v>
      </c>
      <c r="U155" s="15">
        <v>25</v>
      </c>
      <c r="V155" s="15">
        <v>472</v>
      </c>
      <c r="W155" s="15">
        <v>35</v>
      </c>
      <c r="X155" s="7"/>
      <c r="Y155" s="7"/>
      <c r="Z155" s="7"/>
      <c r="AA155" s="7"/>
      <c r="AB155" s="15">
        <v>771</v>
      </c>
      <c r="AC155" s="7"/>
      <c r="AD155" s="7"/>
      <c r="AE155" s="16"/>
      <c r="AF155" s="17">
        <f>E155*'Conversions, Sources &amp; Comments'!$F152/222.6</f>
        <v>0.2867822102425876</v>
      </c>
      <c r="AG155" s="17">
        <f>F155*'Conversions, Sources &amp; Comments'!$F152/222.6</f>
        <v>0.31696981132075469</v>
      </c>
      <c r="AH155" s="17">
        <f>G155*'Conversions, Sources &amp; Comments'!$F152/222.6</f>
        <v>0.18112560646900269</v>
      </c>
      <c r="AI155" s="17">
        <f>'Conversions, Sources &amp; Comments'!$F152*I155/260</f>
        <v>0.26835964615384611</v>
      </c>
      <c r="AJ155" s="16"/>
      <c r="AK155" s="16"/>
      <c r="AL155" s="16"/>
      <c r="AM155" s="17">
        <f>'Conversions, Sources &amp; Comments'!$F152*P155/0.56</f>
        <v>1.8559337142857137</v>
      </c>
      <c r="AN155" s="17"/>
      <c r="AO155" s="17">
        <f>'Conversions, Sources &amp; Comments'!$F152*R155/0.835</f>
        <v>28.434912574850298</v>
      </c>
      <c r="AP155" s="17"/>
      <c r="AQ155" s="17">
        <f>'Conversions, Sources &amp; Comments'!$F152*T155/0.835</f>
        <v>3.7555544910179641</v>
      </c>
      <c r="AR155" s="17">
        <f>'Conversions, Sources &amp; Comments'!$F152*U155/0.835</f>
        <v>3.3531736526946112</v>
      </c>
      <c r="AS155" s="17">
        <f>'Conversions, Sources &amp; Comments'!$F152*V155</f>
        <v>52.862111999999996</v>
      </c>
      <c r="AT155" s="17">
        <f>'Conversions, Sources &amp; Comments'!$F152*W155/0.835</f>
        <v>4.6944431137724552</v>
      </c>
      <c r="AU155" s="17">
        <f>'Conversions, Sources &amp; Comments'!$F152*X155/56</f>
        <v>0</v>
      </c>
      <c r="AV155" s="17">
        <f>'Conversions, Sources &amp; Comments'!$F152*Y155/1000</f>
        <v>0</v>
      </c>
      <c r="AW155" s="17">
        <f>'Conversions, Sources &amp; Comments'!$F152*Z155</f>
        <v>0</v>
      </c>
      <c r="AX155" s="17">
        <f>'Conversions, Sources &amp; Comments'!$F152*AA155/1.069</f>
        <v>0</v>
      </c>
      <c r="AY155" s="17">
        <f>'Conversions, Sources &amp; Comments'!$F152*AB155/56</f>
        <v>1.5419449285714286</v>
      </c>
      <c r="AZ155" s="17">
        <f>'Conversions, Sources &amp; Comments'!$F152*AC155/0.56</f>
        <v>0</v>
      </c>
      <c r="BA155" s="16"/>
      <c r="BB155" s="17">
        <f>AH155</f>
        <v>0.18112560646900269</v>
      </c>
      <c r="BC155" s="17">
        <v>4.6402026666666663</v>
      </c>
      <c r="BD155" s="17">
        <f>AG155</f>
        <v>0.31696981132075469</v>
      </c>
      <c r="BE155" s="17"/>
      <c r="BF155" s="17">
        <f t="shared" si="22"/>
        <v>0.60263530210535843</v>
      </c>
      <c r="BG155" s="17">
        <f t="shared" si="43"/>
        <v>0.26835964615384611</v>
      </c>
      <c r="BH155" s="17">
        <f t="shared" si="34"/>
        <v>1.1924375089285715</v>
      </c>
      <c r="BI155" s="17">
        <f t="shared" si="38"/>
        <v>2.412713828571428</v>
      </c>
      <c r="BJ155" s="17">
        <v>2.5933898305084746</v>
      </c>
      <c r="BK155" s="17">
        <f t="shared" si="39"/>
        <v>7.949583392857143E-2</v>
      </c>
      <c r="BL155" s="17">
        <f t="shared" si="42"/>
        <v>0.27776969130028062</v>
      </c>
      <c r="BM155" s="17">
        <f t="shared" si="40"/>
        <v>1.5419449285714286</v>
      </c>
      <c r="BN155" s="17">
        <f t="shared" si="45"/>
        <v>3.7555544910179641</v>
      </c>
      <c r="BO155" s="17">
        <f t="shared" si="41"/>
        <v>1.8559337142857137</v>
      </c>
      <c r="BP155" s="17">
        <f t="shared" si="44"/>
        <v>1.5419449285714286</v>
      </c>
      <c r="BQ155" s="17">
        <v>1.0119409026512851</v>
      </c>
      <c r="BR155" s="16"/>
      <c r="BS155" s="16"/>
      <c r="BT155" s="17">
        <f t="shared" si="24"/>
        <v>0.65567408689767126</v>
      </c>
      <c r="BU155" s="16"/>
      <c r="BV155" s="16">
        <f>BT155/'Conversions, Sources &amp; Comments'!F152</f>
        <v>5.8544420059437057</v>
      </c>
    </row>
    <row r="156" spans="1:74" ht="12.75" customHeight="1">
      <c r="A156" s="13">
        <v>1545</v>
      </c>
      <c r="B156" s="14"/>
      <c r="C156" s="15">
        <v>510</v>
      </c>
      <c r="D156" s="15">
        <v>287</v>
      </c>
      <c r="E156" s="15">
        <v>706</v>
      </c>
      <c r="F156" s="15">
        <v>501</v>
      </c>
      <c r="G156" s="7"/>
      <c r="H156" s="15">
        <v>275</v>
      </c>
      <c r="I156" s="15">
        <v>590</v>
      </c>
      <c r="J156" s="7"/>
      <c r="K156" s="7"/>
      <c r="L156" s="7"/>
      <c r="M156" s="7"/>
      <c r="N156" s="7"/>
      <c r="O156" s="7"/>
      <c r="P156" s="15">
        <v>10.4</v>
      </c>
      <c r="Q156" s="7"/>
      <c r="R156" s="15">
        <v>210</v>
      </c>
      <c r="S156" s="7"/>
      <c r="T156" s="15">
        <v>28</v>
      </c>
      <c r="U156" s="7"/>
      <c r="V156" s="15">
        <v>472</v>
      </c>
      <c r="W156" s="15">
        <v>21</v>
      </c>
      <c r="X156" s="7"/>
      <c r="Y156" s="15">
        <v>2940</v>
      </c>
      <c r="Z156" s="15">
        <v>21</v>
      </c>
      <c r="AA156" s="7"/>
      <c r="AB156" s="15">
        <v>675</v>
      </c>
      <c r="AC156" s="7"/>
      <c r="AD156" s="7"/>
      <c r="AE156" s="17">
        <f>C156*'Conversions, Sources &amp; Comments'!$F153/222.6</f>
        <v>0.25659460916442045</v>
      </c>
      <c r="AF156" s="17">
        <f>E156*'Conversions, Sources &amp; Comments'!$F153/222.6</f>
        <v>0.35520743935309973</v>
      </c>
      <c r="AG156" s="17">
        <f>F156*'Conversions, Sources &amp; Comments'!$F153/222.6</f>
        <v>0.25206646900269541</v>
      </c>
      <c r="AH156" s="16"/>
      <c r="AI156" s="17">
        <f>'Conversions, Sources &amp; Comments'!$F153*I156/260</f>
        <v>0.25414476923076923</v>
      </c>
      <c r="AJ156" s="16"/>
      <c r="AK156" s="16"/>
      <c r="AL156" s="16"/>
      <c r="AM156" s="17">
        <f>'Conversions, Sources &amp; Comments'!$F153*P156/0.56</f>
        <v>2.0799257142857139</v>
      </c>
      <c r="AN156" s="17"/>
      <c r="AO156" s="17">
        <f>'Conversions, Sources &amp; Comments'!$F153*R156/0.835</f>
        <v>28.166658682634733</v>
      </c>
      <c r="AP156" s="17"/>
      <c r="AQ156" s="17">
        <f>'Conversions, Sources &amp; Comments'!$F153*T156/0.835</f>
        <v>3.7555544910179641</v>
      </c>
      <c r="AR156" s="17">
        <f>'Conversions, Sources &amp; Comments'!$F153*U156/0.835</f>
        <v>0</v>
      </c>
      <c r="AS156" s="17">
        <f>'Conversions, Sources &amp; Comments'!$F153*V156</f>
        <v>52.862111999999996</v>
      </c>
      <c r="AT156" s="17">
        <f>'Conversions, Sources &amp; Comments'!$F153*W156/0.835</f>
        <v>2.8166658682634731</v>
      </c>
      <c r="AU156" s="17">
        <f>'Conversions, Sources &amp; Comments'!$F153*X156/56</f>
        <v>0</v>
      </c>
      <c r="AV156" s="17">
        <f>'Conversions, Sources &amp; Comments'!$F153*Y156/1000</f>
        <v>0.32926823999999999</v>
      </c>
      <c r="AW156" s="17">
        <f>'Conversions, Sources &amp; Comments'!$F153*Z156</f>
        <v>2.3519160000000001</v>
      </c>
      <c r="AX156" s="17">
        <f>'Conversions, Sources &amp; Comments'!$F153*AA156/1.069</f>
        <v>0</v>
      </c>
      <c r="AY156" s="17">
        <f>'Conversions, Sources &amp; Comments'!$F153*AB156/56</f>
        <v>1.3499517857142858</v>
      </c>
      <c r="AZ156" s="17">
        <f>'Conversions, Sources &amp; Comments'!$F153*AC156/0.56</f>
        <v>0</v>
      </c>
      <c r="BA156" s="16"/>
      <c r="BB156" s="17">
        <f>0.723707*BD156</f>
        <v>0.18569931481455523</v>
      </c>
      <c r="BC156" s="17">
        <v>4.6506879999999997</v>
      </c>
      <c r="BD156" s="17">
        <f t="shared" ref="BD156:BD178" si="46">AE156</f>
        <v>0.25659460916442045</v>
      </c>
      <c r="BE156" s="17"/>
      <c r="BF156" s="17">
        <f t="shared" si="22"/>
        <v>0.52780923454852824</v>
      </c>
      <c r="BG156" s="17">
        <f t="shared" si="43"/>
        <v>0.25414476923076923</v>
      </c>
      <c r="BH156" s="17">
        <f t="shared" si="34"/>
        <v>1.2066962142857145</v>
      </c>
      <c r="BI156" s="17">
        <f t="shared" si="38"/>
        <v>2.7039034285714281</v>
      </c>
      <c r="BJ156" s="17">
        <v>2.6128402542372884</v>
      </c>
      <c r="BK156" s="17">
        <f t="shared" si="39"/>
        <v>8.0446414285714293E-2</v>
      </c>
      <c r="BL156" s="17">
        <f t="shared" si="42"/>
        <v>0.28272273152478955</v>
      </c>
      <c r="BM156" s="17">
        <f t="shared" si="40"/>
        <v>1.3499517857142858</v>
      </c>
      <c r="BN156" s="17">
        <f t="shared" si="45"/>
        <v>3.7555544910179641</v>
      </c>
      <c r="BO156" s="17">
        <f t="shared" si="41"/>
        <v>2.0799257142857139</v>
      </c>
      <c r="BP156" s="17">
        <f t="shared" si="44"/>
        <v>1.3499517857142858</v>
      </c>
      <c r="BQ156" s="17">
        <v>1.0119409026512851</v>
      </c>
      <c r="BR156" s="16"/>
      <c r="BS156" s="16"/>
      <c r="BT156" s="17">
        <f t="shared" si="24"/>
        <v>0.62714527956206723</v>
      </c>
      <c r="BU156" s="16"/>
      <c r="BV156" s="16">
        <f>BT156/'Conversions, Sources &amp; Comments'!F153</f>
        <v>5.599711414354684</v>
      </c>
    </row>
    <row r="157" spans="1:74" ht="12.75" customHeight="1">
      <c r="A157" s="13">
        <v>1546</v>
      </c>
      <c r="B157" s="14"/>
      <c r="C157" s="15">
        <v>439</v>
      </c>
      <c r="D157" s="15">
        <v>242</v>
      </c>
      <c r="E157" s="15">
        <v>615</v>
      </c>
      <c r="F157" s="15">
        <v>390</v>
      </c>
      <c r="G157" s="15">
        <v>240</v>
      </c>
      <c r="H157" s="15">
        <v>249</v>
      </c>
      <c r="I157" s="15">
        <v>461</v>
      </c>
      <c r="J157" s="7"/>
      <c r="K157" s="7"/>
      <c r="L157" s="7"/>
      <c r="M157" s="7"/>
      <c r="N157" s="7"/>
      <c r="O157" s="7"/>
      <c r="P157" s="15">
        <v>10.4</v>
      </c>
      <c r="Q157" s="7"/>
      <c r="R157" s="15">
        <v>216</v>
      </c>
      <c r="S157" s="7"/>
      <c r="T157" s="15">
        <v>28</v>
      </c>
      <c r="U157" s="7"/>
      <c r="V157" s="15">
        <v>448</v>
      </c>
      <c r="W157" s="15">
        <v>19</v>
      </c>
      <c r="X157" s="15">
        <v>727</v>
      </c>
      <c r="Y157" s="15">
        <v>3150</v>
      </c>
      <c r="Z157" s="15">
        <v>21</v>
      </c>
      <c r="AA157" s="7"/>
      <c r="AB157" s="15">
        <v>684</v>
      </c>
      <c r="AC157" s="7"/>
      <c r="AD157" s="7"/>
      <c r="AE157" s="17">
        <f>C157*'Conversions, Sources &amp; Comments'!$F154/222.6</f>
        <v>0.22087261455525606</v>
      </c>
      <c r="AF157" s="17">
        <f>E157*'Conversions, Sources &amp; Comments'!$F154/222.6</f>
        <v>0.30942291105121295</v>
      </c>
      <c r="AG157" s="17">
        <f>F157*'Conversions, Sources &amp; Comments'!$F154/222.6</f>
        <v>0.19621940700808627</v>
      </c>
      <c r="AH157" s="17">
        <f>G157*'Conversions, Sources &amp; Comments'!$F154/222.6</f>
        <v>0.12075040431266847</v>
      </c>
      <c r="AI157" s="17">
        <f>'Conversions, Sources &amp; Comments'!$F154*I157/260</f>
        <v>0.19857752307692308</v>
      </c>
      <c r="AJ157" s="16"/>
      <c r="AK157" s="16"/>
      <c r="AL157" s="16"/>
      <c r="AM157" s="17">
        <f>'Conversions, Sources &amp; Comments'!$F154*P157/0.56</f>
        <v>2.0799257142857139</v>
      </c>
      <c r="AN157" s="17"/>
      <c r="AO157" s="17">
        <f>'Conversions, Sources &amp; Comments'!$F154*R157/0.835</f>
        <v>28.971420359281439</v>
      </c>
      <c r="AP157" s="17"/>
      <c r="AQ157" s="17">
        <f>'Conversions, Sources &amp; Comments'!$F154*T157/0.835</f>
        <v>3.7555544910179641</v>
      </c>
      <c r="AR157" s="17">
        <f>'Conversions, Sources &amp; Comments'!$F154*U157/0.835</f>
        <v>0</v>
      </c>
      <c r="AS157" s="17">
        <f>'Conversions, Sources &amp; Comments'!$F154*V157</f>
        <v>50.174208</v>
      </c>
      <c r="AT157" s="17">
        <f>'Conversions, Sources &amp; Comments'!$F154*W157/0.835</f>
        <v>2.5484119760479045</v>
      </c>
      <c r="AU157" s="17">
        <f>'Conversions, Sources &amp; Comments'!$F154*X157/56</f>
        <v>1.4539480714285715</v>
      </c>
      <c r="AV157" s="17">
        <f>'Conversions, Sources &amp; Comments'!$F154*Y157/1000</f>
        <v>0.35278739999999997</v>
      </c>
      <c r="AW157" s="17">
        <f>'Conversions, Sources &amp; Comments'!$F154*Z157</f>
        <v>2.3519160000000001</v>
      </c>
      <c r="AX157" s="17">
        <f>'Conversions, Sources &amp; Comments'!$F154*AA157/1.069</f>
        <v>0</v>
      </c>
      <c r="AY157" s="17">
        <f>'Conversions, Sources &amp; Comments'!$F154*AB157/56</f>
        <v>1.3679511428571429</v>
      </c>
      <c r="AZ157" s="17">
        <f>'Conversions, Sources &amp; Comments'!$F154*AC157/0.56</f>
        <v>0</v>
      </c>
      <c r="BA157" s="16"/>
      <c r="BB157" s="17">
        <f>AH157</f>
        <v>0.12075040431266847</v>
      </c>
      <c r="BC157" s="17">
        <v>4.6611733333333332</v>
      </c>
      <c r="BD157" s="17">
        <f t="shared" si="46"/>
        <v>0.22087261455525606</v>
      </c>
      <c r="BE157" s="17"/>
      <c r="BF157" s="17">
        <f t="shared" si="22"/>
        <v>0.48366033649660378</v>
      </c>
      <c r="BG157" s="17">
        <f t="shared" si="43"/>
        <v>0.19857752307692308</v>
      </c>
      <c r="BH157" s="17">
        <f t="shared" si="34"/>
        <v>1.2209549196428573</v>
      </c>
      <c r="BI157" s="17">
        <f t="shared" si="38"/>
        <v>2.7039034285714281</v>
      </c>
      <c r="BJ157" s="17">
        <v>2.5933898305084746</v>
      </c>
      <c r="BK157" s="17">
        <f t="shared" si="39"/>
        <v>8.1396994642857157E-2</v>
      </c>
      <c r="BL157" s="17">
        <f t="shared" si="42"/>
        <v>0.28767577174929843</v>
      </c>
      <c r="BM157" s="17">
        <f t="shared" si="40"/>
        <v>1.3679511428571429</v>
      </c>
      <c r="BN157" s="17">
        <f t="shared" si="45"/>
        <v>3.7555544910179641</v>
      </c>
      <c r="BO157" s="17">
        <f t="shared" si="41"/>
        <v>2.0799257142857139</v>
      </c>
      <c r="BP157" s="17">
        <f t="shared" si="44"/>
        <v>1.3679511428571429</v>
      </c>
      <c r="BQ157" s="17">
        <v>1.0119409026512851</v>
      </c>
      <c r="BR157" s="16"/>
      <c r="BS157" s="16"/>
      <c r="BT157" s="17">
        <f t="shared" si="24"/>
        <v>0.60398171709976145</v>
      </c>
      <c r="BU157" s="16"/>
      <c r="BV157" s="16">
        <f>BT157/'Conversions, Sources &amp; Comments'!F154</f>
        <v>5.392886505765933</v>
      </c>
    </row>
    <row r="158" spans="1:74" ht="12.75" customHeight="1">
      <c r="A158" s="13">
        <v>1547</v>
      </c>
      <c r="B158" s="14"/>
      <c r="C158" s="15">
        <v>271</v>
      </c>
      <c r="D158" s="15">
        <v>283</v>
      </c>
      <c r="E158" s="7"/>
      <c r="F158" s="15">
        <v>416</v>
      </c>
      <c r="G158" s="15">
        <v>276</v>
      </c>
      <c r="H158" s="15">
        <v>249</v>
      </c>
      <c r="I158" s="15">
        <v>420</v>
      </c>
      <c r="J158" s="7"/>
      <c r="K158" s="7"/>
      <c r="L158" s="7"/>
      <c r="M158" s="7"/>
      <c r="N158" s="7"/>
      <c r="O158" s="7"/>
      <c r="P158" s="15">
        <v>10.4</v>
      </c>
      <c r="Q158" s="7"/>
      <c r="R158" s="15">
        <v>234</v>
      </c>
      <c r="S158" s="7"/>
      <c r="T158" s="15">
        <v>28</v>
      </c>
      <c r="U158" s="7"/>
      <c r="V158" s="15">
        <v>507</v>
      </c>
      <c r="W158" s="15">
        <v>17</v>
      </c>
      <c r="X158" s="7"/>
      <c r="Y158" s="7"/>
      <c r="Z158" s="15">
        <v>29.1</v>
      </c>
      <c r="AA158" s="7"/>
      <c r="AB158" s="15">
        <v>1089</v>
      </c>
      <c r="AC158" s="7"/>
      <c r="AD158" s="7"/>
      <c r="AE158" s="17">
        <f>C158*'Conversions, Sources &amp; Comments'!$F155/222.6</f>
        <v>0.13634733153638814</v>
      </c>
      <c r="AF158" s="16"/>
      <c r="AG158" s="17">
        <f>F158*'Conversions, Sources &amp; Comments'!$F155/222.6</f>
        <v>0.20930070080862534</v>
      </c>
      <c r="AH158" s="17">
        <f>G158*'Conversions, Sources &amp; Comments'!$F155/222.6</f>
        <v>0.13886296495956874</v>
      </c>
      <c r="AI158" s="17">
        <f>'Conversions, Sources &amp; Comments'!$F155*I158/260</f>
        <v>0.18091661538461537</v>
      </c>
      <c r="AJ158" s="16"/>
      <c r="AK158" s="16"/>
      <c r="AL158" s="16"/>
      <c r="AM158" s="17">
        <f>'Conversions, Sources &amp; Comments'!$F155*P158/0.56</f>
        <v>2.0799257142857139</v>
      </c>
      <c r="AN158" s="17"/>
      <c r="AO158" s="17">
        <f>'Conversions, Sources &amp; Comments'!$F155*R158/0.835</f>
        <v>31.385705389221556</v>
      </c>
      <c r="AP158" s="17"/>
      <c r="AQ158" s="17">
        <f>'Conversions, Sources &amp; Comments'!$F155*T158/0.835</f>
        <v>3.7555544910179641</v>
      </c>
      <c r="AR158" s="17">
        <f>'Conversions, Sources &amp; Comments'!$F155*U158/0.835</f>
        <v>0</v>
      </c>
      <c r="AS158" s="17">
        <f>'Conversions, Sources &amp; Comments'!$F155*V158</f>
        <v>56.781971999999996</v>
      </c>
      <c r="AT158" s="17">
        <f>'Conversions, Sources &amp; Comments'!$F155*W158/0.835</f>
        <v>2.2801580838323354</v>
      </c>
      <c r="AU158" s="17">
        <f>'Conversions, Sources &amp; Comments'!$F155*X158/56</f>
        <v>0</v>
      </c>
      <c r="AV158" s="17">
        <f>'Conversions, Sources &amp; Comments'!$F155*Y158/1000</f>
        <v>0</v>
      </c>
      <c r="AW158" s="17">
        <f>'Conversions, Sources &amp; Comments'!$F155*Z158</f>
        <v>3.2590836000000003</v>
      </c>
      <c r="AX158" s="17">
        <f>'Conversions, Sources &amp; Comments'!$F155*AA158/1.069</f>
        <v>0</v>
      </c>
      <c r="AY158" s="17">
        <f>'Conversions, Sources &amp; Comments'!$F155*AB158/56</f>
        <v>2.1779222142857142</v>
      </c>
      <c r="AZ158" s="17">
        <f>'Conversions, Sources &amp; Comments'!$F155*AC158/0.56</f>
        <v>0</v>
      </c>
      <c r="BA158" s="16"/>
      <c r="BB158" s="17">
        <f>AH158</f>
        <v>0.13886296495956874</v>
      </c>
      <c r="BC158" s="17">
        <v>4.6716586666666666</v>
      </c>
      <c r="BD158" s="17">
        <f t="shared" si="46"/>
        <v>0.13634733153638814</v>
      </c>
      <c r="BE158" s="17"/>
      <c r="BF158" s="17">
        <f t="shared" si="22"/>
        <v>0.37878316411864149</v>
      </c>
      <c r="BG158" s="17">
        <f t="shared" si="43"/>
        <v>0.18091661538461537</v>
      </c>
      <c r="BH158" s="17">
        <f t="shared" si="34"/>
        <v>1.2352136250000001</v>
      </c>
      <c r="BI158" s="17">
        <f t="shared" si="38"/>
        <v>2.7039034285714281</v>
      </c>
      <c r="BJ158" s="17">
        <v>3.2417372881355928</v>
      </c>
      <c r="BK158" s="17">
        <f t="shared" si="39"/>
        <v>8.2347575000000006E-2</v>
      </c>
      <c r="BL158" s="17">
        <f t="shared" si="42"/>
        <v>0.2926288119738073</v>
      </c>
      <c r="BM158" s="17">
        <f t="shared" si="40"/>
        <v>2.1779222142857142</v>
      </c>
      <c r="BN158" s="17">
        <f t="shared" si="45"/>
        <v>3.7555544910179641</v>
      </c>
      <c r="BO158" s="17">
        <f t="shared" si="41"/>
        <v>2.0799257142857139</v>
      </c>
      <c r="BP158" s="17">
        <f t="shared" si="44"/>
        <v>2.1779222142857142</v>
      </c>
      <c r="BQ158" s="17">
        <v>0.88526801531227639</v>
      </c>
      <c r="BR158" s="16"/>
      <c r="BS158" s="16"/>
      <c r="BT158" s="17">
        <f t="shared" si="24"/>
        <v>0.57569888367638156</v>
      </c>
      <c r="BU158" s="16"/>
      <c r="BV158" s="16">
        <f>BT158/'Conversions, Sources &amp; Comments'!F155</f>
        <v>5.1403521882601302</v>
      </c>
    </row>
    <row r="159" spans="1:74" ht="12.75" customHeight="1">
      <c r="A159" s="13">
        <v>1548</v>
      </c>
      <c r="B159" s="14"/>
      <c r="C159" s="15">
        <v>303</v>
      </c>
      <c r="D159" s="15">
        <v>247</v>
      </c>
      <c r="E159" s="15">
        <v>517</v>
      </c>
      <c r="F159" s="15">
        <v>290</v>
      </c>
      <c r="G159" s="15">
        <v>360</v>
      </c>
      <c r="H159" s="15">
        <v>258</v>
      </c>
      <c r="I159" s="15">
        <v>691</v>
      </c>
      <c r="J159" s="7"/>
      <c r="K159" s="7"/>
      <c r="L159" s="7"/>
      <c r="M159" s="7"/>
      <c r="N159" s="7"/>
      <c r="O159" s="7"/>
      <c r="P159" s="15">
        <v>10.8</v>
      </c>
      <c r="Q159" s="7"/>
      <c r="R159" s="15">
        <v>236</v>
      </c>
      <c r="S159" s="7"/>
      <c r="T159" s="15">
        <v>31</v>
      </c>
      <c r="U159" s="7"/>
      <c r="V159" s="15">
        <v>577</v>
      </c>
      <c r="W159" s="15">
        <v>24</v>
      </c>
      <c r="X159" s="15">
        <v>974</v>
      </c>
      <c r="Y159" s="15">
        <v>2940</v>
      </c>
      <c r="Z159" s="15">
        <v>35</v>
      </c>
      <c r="AA159" s="7"/>
      <c r="AB159" s="15">
        <v>1400</v>
      </c>
      <c r="AC159" s="7"/>
      <c r="AD159" s="7"/>
      <c r="AE159" s="17">
        <f>C159*'Conversions, Sources &amp; Comments'!$F156/222.6</f>
        <v>0.15244738544474393</v>
      </c>
      <c r="AF159" s="17">
        <f>E159*'Conversions, Sources &amp; Comments'!$F156/222.6</f>
        <v>0.26011649595687331</v>
      </c>
      <c r="AG159" s="17">
        <f>F159*'Conversions, Sources &amp; Comments'!$F156/222.6</f>
        <v>0.14590673854447439</v>
      </c>
      <c r="AH159" s="17">
        <f>G159*'Conversions, Sources &amp; Comments'!$F156/222.6</f>
        <v>0.18112560646900269</v>
      </c>
      <c r="AI159" s="17">
        <f>'Conversions, Sources &amp; Comments'!$F156*I159/260</f>
        <v>0.29765090769230768</v>
      </c>
      <c r="AJ159" s="16"/>
      <c r="AK159" s="16"/>
      <c r="AL159" s="16"/>
      <c r="AM159" s="17">
        <f>'Conversions, Sources &amp; Comments'!$F156*P159/0.56</f>
        <v>2.159922857142857</v>
      </c>
      <c r="AN159" s="17"/>
      <c r="AO159" s="17">
        <f>'Conversions, Sources &amp; Comments'!$F156*R159/0.835</f>
        <v>31.653959281437125</v>
      </c>
      <c r="AP159" s="17"/>
      <c r="AQ159" s="17">
        <f>'Conversions, Sources &amp; Comments'!$F156*T159/0.835</f>
        <v>4.1579353293413179</v>
      </c>
      <c r="AR159" s="17">
        <f>'Conversions, Sources &amp; Comments'!$F156*U159/0.835</f>
        <v>0</v>
      </c>
      <c r="AS159" s="17">
        <f>'Conversions, Sources &amp; Comments'!$F156*V159</f>
        <v>64.621691999999996</v>
      </c>
      <c r="AT159" s="17">
        <f>'Conversions, Sources &amp; Comments'!$F156*W159/0.835</f>
        <v>3.2190467065868265</v>
      </c>
      <c r="AU159" s="17">
        <f>'Conversions, Sources &amp; Comments'!$F156*X159/56</f>
        <v>1.9479304285714285</v>
      </c>
      <c r="AV159" s="17">
        <f>'Conversions, Sources &amp; Comments'!$F156*Y159/1000</f>
        <v>0.32926823999999999</v>
      </c>
      <c r="AW159" s="17">
        <f>'Conversions, Sources &amp; Comments'!$F156*Z159</f>
        <v>3.9198599999999999</v>
      </c>
      <c r="AX159" s="17">
        <f>'Conversions, Sources &amp; Comments'!$F156*AA159/1.069</f>
        <v>0</v>
      </c>
      <c r="AY159" s="17">
        <f>'Conversions, Sources &amp; Comments'!$F156*AB159/56</f>
        <v>2.7999000000000001</v>
      </c>
      <c r="AZ159" s="17">
        <f>'Conversions, Sources &amp; Comments'!$F156*AC159/0.56</f>
        <v>0</v>
      </c>
      <c r="BA159" s="16"/>
      <c r="BB159" s="17">
        <f>AH159</f>
        <v>0.18112560646900269</v>
      </c>
      <c r="BC159" s="17">
        <v>4.6821440000000001</v>
      </c>
      <c r="BD159" s="17">
        <f t="shared" si="46"/>
        <v>0.15244738544474393</v>
      </c>
      <c r="BE159" s="17"/>
      <c r="BF159" s="17">
        <f t="shared" si="22"/>
        <v>0.39911892849539621</v>
      </c>
      <c r="BG159" s="17">
        <f t="shared" si="43"/>
        <v>0.29765090769230768</v>
      </c>
      <c r="BH159" s="17">
        <f t="shared" si="34"/>
        <v>1.2494723303571429</v>
      </c>
      <c r="BI159" s="17">
        <f t="shared" si="38"/>
        <v>2.8078997142857141</v>
      </c>
      <c r="BJ159" s="17">
        <v>3.2417372881355928</v>
      </c>
      <c r="BK159" s="17">
        <f t="shared" si="39"/>
        <v>8.3298155357142856E-2</v>
      </c>
      <c r="BL159" s="17">
        <f t="shared" si="42"/>
        <v>0.29758185219831623</v>
      </c>
      <c r="BM159" s="17">
        <f t="shared" si="40"/>
        <v>2.7999000000000001</v>
      </c>
      <c r="BN159" s="17">
        <f t="shared" si="45"/>
        <v>4.1579353293413179</v>
      </c>
      <c r="BO159" s="17">
        <f t="shared" si="41"/>
        <v>2.159922857142857</v>
      </c>
      <c r="BP159" s="17">
        <f t="shared" si="44"/>
        <v>2.7999000000000001</v>
      </c>
      <c r="BQ159" s="17">
        <v>1.0119409026512851</v>
      </c>
      <c r="BR159" s="16"/>
      <c r="BS159" s="16"/>
      <c r="BT159" s="17">
        <f t="shared" si="24"/>
        <v>0.61841106505091015</v>
      </c>
      <c r="BU159" s="16"/>
      <c r="BV159" s="16">
        <f>BT159/'Conversions, Sources &amp; Comments'!F156</f>
        <v>5.5217245709749472</v>
      </c>
    </row>
    <row r="160" spans="1:74" ht="12.75" customHeight="1">
      <c r="A160" s="13">
        <v>1549</v>
      </c>
      <c r="B160" s="14"/>
      <c r="C160" s="15">
        <v>536</v>
      </c>
      <c r="D160" s="15">
        <v>239</v>
      </c>
      <c r="E160" s="15">
        <v>546</v>
      </c>
      <c r="F160" s="15">
        <v>508</v>
      </c>
      <c r="G160" s="15">
        <v>429</v>
      </c>
      <c r="H160" s="15">
        <v>245</v>
      </c>
      <c r="I160" s="15">
        <v>630</v>
      </c>
      <c r="J160" s="7"/>
      <c r="K160" s="7"/>
      <c r="L160" s="7"/>
      <c r="M160" s="7"/>
      <c r="N160" s="7"/>
      <c r="O160" s="7"/>
      <c r="P160" s="15">
        <v>11</v>
      </c>
      <c r="Q160" s="7"/>
      <c r="R160" s="15">
        <v>260</v>
      </c>
      <c r="S160" s="7"/>
      <c r="T160" s="15">
        <v>31</v>
      </c>
      <c r="U160" s="7"/>
      <c r="V160" s="15">
        <v>504</v>
      </c>
      <c r="W160" s="15">
        <v>26.7</v>
      </c>
      <c r="X160" s="15">
        <v>656</v>
      </c>
      <c r="Y160" s="15">
        <v>2845</v>
      </c>
      <c r="Z160" s="15">
        <v>47.8</v>
      </c>
      <c r="AA160" s="7"/>
      <c r="AB160" s="15">
        <v>1508</v>
      </c>
      <c r="AC160" s="7"/>
      <c r="AD160" s="7"/>
      <c r="AE160" s="17">
        <f>C160*'Conversions, Sources &amp; Comments'!$F157/222.6</f>
        <v>0.26967590296495958</v>
      </c>
      <c r="AF160" s="17">
        <f>E160*'Conversions, Sources &amp; Comments'!$F157/222.6</f>
        <v>0.27470716981132076</v>
      </c>
      <c r="AG160" s="17">
        <f>F160*'Conversions, Sources &amp; Comments'!$F157/222.6</f>
        <v>0.25558835579514827</v>
      </c>
      <c r="AH160" s="17">
        <f>G160*'Conversions, Sources &amp; Comments'!$F157/222.6</f>
        <v>0.21584134770889488</v>
      </c>
      <c r="AI160" s="17">
        <f>'Conversions, Sources &amp; Comments'!$F157*I160/260</f>
        <v>0.27137492307692307</v>
      </c>
      <c r="AJ160" s="16"/>
      <c r="AK160" s="16"/>
      <c r="AL160" s="16"/>
      <c r="AM160" s="17">
        <f>'Conversions, Sources &amp; Comments'!$F157*P160/0.56</f>
        <v>2.1999214285714284</v>
      </c>
      <c r="AN160" s="17"/>
      <c r="AO160" s="17">
        <f>'Conversions, Sources &amp; Comments'!$F157*R160/0.835</f>
        <v>34.873005988023955</v>
      </c>
      <c r="AP160" s="17"/>
      <c r="AQ160" s="17">
        <f>'Conversions, Sources &amp; Comments'!$F157*T160/0.835</f>
        <v>4.1579353293413179</v>
      </c>
      <c r="AR160" s="17">
        <f>'Conversions, Sources &amp; Comments'!$F157*U160/0.835</f>
        <v>0</v>
      </c>
      <c r="AS160" s="17">
        <f>'Conversions, Sources &amp; Comments'!$F157*V160</f>
        <v>56.445983999999996</v>
      </c>
      <c r="AT160" s="17">
        <f>'Conversions, Sources &amp; Comments'!$F157*W160/0.835</f>
        <v>3.5811894610778445</v>
      </c>
      <c r="AU160" s="17">
        <f>'Conversions, Sources &amp; Comments'!$F157*X160/56</f>
        <v>1.3119531428571427</v>
      </c>
      <c r="AV160" s="17">
        <f>'Conversions, Sources &amp; Comments'!$F157*Y160/1000</f>
        <v>0.31862862000000003</v>
      </c>
      <c r="AW160" s="17">
        <f>'Conversions, Sources &amp; Comments'!$F157*Z160</f>
        <v>5.3534087999999995</v>
      </c>
      <c r="AX160" s="17">
        <f>'Conversions, Sources &amp; Comments'!$F157*AA160/1.069</f>
        <v>0</v>
      </c>
      <c r="AY160" s="17">
        <f>'Conversions, Sources &amp; Comments'!$F157*AB160/56</f>
        <v>3.015892285714286</v>
      </c>
      <c r="AZ160" s="17">
        <f>'Conversions, Sources &amp; Comments'!$F157*AC160/0.56</f>
        <v>0</v>
      </c>
      <c r="BA160" s="16"/>
      <c r="BB160" s="17">
        <f>AH160</f>
        <v>0.21584134770889488</v>
      </c>
      <c r="BC160" s="17">
        <v>4.6926293333333335</v>
      </c>
      <c r="BD160" s="17">
        <f t="shared" si="46"/>
        <v>0.26967590296495958</v>
      </c>
      <c r="BE160" s="17"/>
      <c r="BF160" s="17">
        <f t="shared" si="22"/>
        <v>0.54529369431064145</v>
      </c>
      <c r="BG160" s="17">
        <f t="shared" si="43"/>
        <v>0.27137492307692307</v>
      </c>
      <c r="BH160" s="17">
        <f t="shared" si="34"/>
        <v>1.2637310357142857</v>
      </c>
      <c r="BI160" s="17">
        <f t="shared" si="38"/>
        <v>2.8598978571428568</v>
      </c>
      <c r="BJ160" s="17">
        <v>3.2417372881355928</v>
      </c>
      <c r="BK160" s="17">
        <f t="shared" si="39"/>
        <v>8.4248735714285719E-2</v>
      </c>
      <c r="BL160" s="17">
        <f t="shared" si="42"/>
        <v>0.30253489242282511</v>
      </c>
      <c r="BM160" s="17">
        <f t="shared" si="40"/>
        <v>3.015892285714286</v>
      </c>
      <c r="BN160" s="17">
        <f t="shared" si="45"/>
        <v>4.1579353293413179</v>
      </c>
      <c r="BO160" s="17">
        <f t="shared" si="41"/>
        <v>2.1999214285714284</v>
      </c>
      <c r="BP160" s="17">
        <f t="shared" si="44"/>
        <v>3.015892285714286</v>
      </c>
      <c r="BQ160" s="17">
        <v>1.0119409026512851</v>
      </c>
      <c r="BR160" s="16"/>
      <c r="BS160" s="16"/>
      <c r="BT160" s="17">
        <f t="shared" si="24"/>
        <v>0.68603386678872724</v>
      </c>
      <c r="BU160" s="16"/>
      <c r="BV160" s="16">
        <f>BT160/'Conversions, Sources &amp; Comments'!F157</f>
        <v>6.1255211506547314</v>
      </c>
    </row>
    <row r="161" spans="1:74" ht="12.75" customHeight="1">
      <c r="A161" s="13">
        <v>1550</v>
      </c>
      <c r="B161" s="14"/>
      <c r="C161" s="15">
        <v>705</v>
      </c>
      <c r="D161" s="15">
        <v>255</v>
      </c>
      <c r="E161" s="7"/>
      <c r="F161" s="15">
        <v>562</v>
      </c>
      <c r="G161" s="7"/>
      <c r="H161" s="15">
        <v>277</v>
      </c>
      <c r="I161" s="15">
        <v>816</v>
      </c>
      <c r="J161" s="7"/>
      <c r="K161" s="7"/>
      <c r="L161" s="7"/>
      <c r="M161" s="7"/>
      <c r="N161" s="7"/>
      <c r="O161" s="7"/>
      <c r="P161" s="15">
        <v>11.6</v>
      </c>
      <c r="Q161" s="7"/>
      <c r="R161" s="15">
        <v>250</v>
      </c>
      <c r="S161" s="7"/>
      <c r="T161" s="15">
        <v>35</v>
      </c>
      <c r="U161" s="7"/>
      <c r="V161" s="15">
        <v>504</v>
      </c>
      <c r="W161" s="15">
        <v>22.8</v>
      </c>
      <c r="X161" s="7"/>
      <c r="Y161" s="7"/>
      <c r="Z161" s="7"/>
      <c r="AA161" s="7"/>
      <c r="AB161" s="15">
        <v>1628</v>
      </c>
      <c r="AC161" s="7"/>
      <c r="AD161" s="7"/>
      <c r="AE161" s="17">
        <f>C161*'Conversions, Sources &amp; Comments'!$F158/222.6</f>
        <v>0.35470431266846358</v>
      </c>
      <c r="AF161" s="16"/>
      <c r="AG161" s="17">
        <f>F161*'Conversions, Sources &amp; Comments'!$F158/222.6</f>
        <v>0.28275719676549865</v>
      </c>
      <c r="AH161" s="16"/>
      <c r="AI161" s="17">
        <f>'Conversions, Sources &amp; Comments'!$F158*I161/260</f>
        <v>0.35149513846153846</v>
      </c>
      <c r="AJ161" s="16"/>
      <c r="AK161" s="16"/>
      <c r="AL161" s="16"/>
      <c r="AM161" s="17">
        <f>'Conversions, Sources &amp; Comments'!$F158*P161/0.56</f>
        <v>2.3199171428571423</v>
      </c>
      <c r="AN161" s="17"/>
      <c r="AO161" s="17">
        <f>'Conversions, Sources &amp; Comments'!$F158*R161/0.835</f>
        <v>33.531736526946105</v>
      </c>
      <c r="AP161" s="17"/>
      <c r="AQ161" s="17">
        <f>'Conversions, Sources &amp; Comments'!$F158*T161/0.835</f>
        <v>4.6944431137724552</v>
      </c>
      <c r="AR161" s="17">
        <f>'Conversions, Sources &amp; Comments'!$F158*U161/0.835</f>
        <v>0</v>
      </c>
      <c r="AS161" s="17">
        <f>'Conversions, Sources &amp; Comments'!$F158*V161</f>
        <v>56.445983999999996</v>
      </c>
      <c r="AT161" s="17">
        <f>'Conversions, Sources &amp; Comments'!$F158*W161/0.835</f>
        <v>3.0580943712574848</v>
      </c>
      <c r="AU161" s="17">
        <f>'Conversions, Sources &amp; Comments'!$F158*X161/56</f>
        <v>0</v>
      </c>
      <c r="AV161" s="17">
        <f>'Conversions, Sources &amp; Comments'!$F158*Y161/1000</f>
        <v>0</v>
      </c>
      <c r="AW161" s="17">
        <f>'Conversions, Sources &amp; Comments'!$F158*Z161</f>
        <v>0</v>
      </c>
      <c r="AX161" s="17">
        <f>'Conversions, Sources &amp; Comments'!$F158*AA161/1.069</f>
        <v>0</v>
      </c>
      <c r="AY161" s="17">
        <f>'Conversions, Sources &amp; Comments'!$F158*AB161/56</f>
        <v>3.2558837142857144</v>
      </c>
      <c r="AZ161" s="17">
        <f>'Conversions, Sources &amp; Comments'!$F158*AC161/0.56</f>
        <v>0</v>
      </c>
      <c r="BA161" s="16"/>
      <c r="BB161" s="17">
        <f>0.723707*BD161</f>
        <v>0.25670199400835575</v>
      </c>
      <c r="BC161" s="17">
        <v>4.703114666666667</v>
      </c>
      <c r="BD161" s="17">
        <f t="shared" si="46"/>
        <v>0.35470431266846358</v>
      </c>
      <c r="BE161" s="17"/>
      <c r="BF161" s="17">
        <f t="shared" si="22"/>
        <v>0.65140032036437734</v>
      </c>
      <c r="BG161" s="17">
        <f t="shared" si="43"/>
        <v>0.35149513846153846</v>
      </c>
      <c r="BH161" s="17">
        <f t="shared" si="34"/>
        <v>1.2779897410714287</v>
      </c>
      <c r="BI161" s="17">
        <f t="shared" si="38"/>
        <v>3.0158922857142851</v>
      </c>
      <c r="BJ161" s="17">
        <v>3.3023305084745767</v>
      </c>
      <c r="BK161" s="17">
        <f t="shared" si="39"/>
        <v>8.5199316071428582E-2</v>
      </c>
      <c r="BL161" s="17">
        <f t="shared" si="42"/>
        <v>0.30748793264733398</v>
      </c>
      <c r="BM161" s="17">
        <f t="shared" si="40"/>
        <v>3.2558837142857144</v>
      </c>
      <c r="BN161" s="17">
        <f t="shared" si="45"/>
        <v>4.6944431137724552</v>
      </c>
      <c r="BO161" s="17">
        <f t="shared" si="41"/>
        <v>2.3199171428571423</v>
      </c>
      <c r="BP161" s="17">
        <f t="shared" si="44"/>
        <v>3.2558837142857144</v>
      </c>
      <c r="BQ161" s="17">
        <v>1.0119409026512851</v>
      </c>
      <c r="BR161" s="16"/>
      <c r="BS161" s="16"/>
      <c r="BT161" s="17">
        <f t="shared" si="24"/>
        <v>0.75874560573296068</v>
      </c>
      <c r="BU161" s="16"/>
      <c r="BV161" s="16">
        <f>BT161/'Conversions, Sources &amp; Comments'!F158</f>
        <v>6.7747562924833096</v>
      </c>
    </row>
    <row r="162" spans="1:74" ht="12.75" customHeight="1">
      <c r="A162" s="13">
        <v>1551</v>
      </c>
      <c r="B162" s="14"/>
      <c r="C162" s="15">
        <v>795</v>
      </c>
      <c r="D162" s="15">
        <v>322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15">
        <v>11.6</v>
      </c>
      <c r="Q162" s="7"/>
      <c r="R162" s="15">
        <v>240</v>
      </c>
      <c r="S162" s="7"/>
      <c r="T162" s="15">
        <v>35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17">
        <f>C162*'Conversions, Sources &amp; Comments'!$F159/222.6</f>
        <v>0.40909285714285715</v>
      </c>
      <c r="AF162" s="16"/>
      <c r="AG162" s="16"/>
      <c r="AH162" s="16"/>
      <c r="AI162" s="17">
        <f>'Conversions, Sources &amp; Comments'!$F159*I162/260</f>
        <v>0</v>
      </c>
      <c r="AJ162" s="16"/>
      <c r="AK162" s="16"/>
      <c r="AL162" s="16"/>
      <c r="AM162" s="17">
        <f>'Conversions, Sources &amp; Comments'!$F159*P162/0.56</f>
        <v>2.3727385714285711</v>
      </c>
      <c r="AN162" s="17"/>
      <c r="AO162" s="17">
        <f>'Conversions, Sources &amp; Comments'!$F159*R162/0.835</f>
        <v>32.923401197604797</v>
      </c>
      <c r="AP162" s="17"/>
      <c r="AQ162" s="17">
        <f>'Conversions, Sources &amp; Comments'!$F159*T162/0.835</f>
        <v>4.8013293413173663</v>
      </c>
      <c r="AR162" s="17">
        <f>'Conversions, Sources &amp; Comments'!$F159*U162/0.835</f>
        <v>0</v>
      </c>
      <c r="AS162" s="17">
        <f>'Conversions, Sources &amp; Comments'!$F159*V162</f>
        <v>0</v>
      </c>
      <c r="AT162" s="17">
        <f>'Conversions, Sources &amp; Comments'!$F159*W162/0.835</f>
        <v>0</v>
      </c>
      <c r="AU162" s="17">
        <f>'Conversions, Sources &amp; Comments'!$F159*X162/56</f>
        <v>0</v>
      </c>
      <c r="AV162" s="17">
        <f>'Conversions, Sources &amp; Comments'!$F159*Y162/1000</f>
        <v>0</v>
      </c>
      <c r="AW162" s="17">
        <f>'Conversions, Sources &amp; Comments'!$F159*Z162</f>
        <v>0</v>
      </c>
      <c r="AX162" s="17">
        <f>'Conversions, Sources &amp; Comments'!$F159*AA162/1.069</f>
        <v>0</v>
      </c>
      <c r="AY162" s="17">
        <f>'Conversions, Sources &amp; Comments'!$F159*AB162/56</f>
        <v>0</v>
      </c>
      <c r="AZ162" s="17">
        <f>'Conversions, Sources &amp; Comments'!$F159*AC162/0.56</f>
        <v>0</v>
      </c>
      <c r="BA162" s="16"/>
      <c r="BB162" s="17">
        <f>0.723707*BD162</f>
        <v>0.29606336436428571</v>
      </c>
      <c r="BC162" s="17">
        <v>4.7135999999999996</v>
      </c>
      <c r="BD162" s="17">
        <f t="shared" si="46"/>
        <v>0.40909285714285715</v>
      </c>
      <c r="BE162" s="17"/>
      <c r="BF162" s="17">
        <f t="shared" si="22"/>
        <v>0.71938029140000004</v>
      </c>
      <c r="BG162" s="17">
        <f>1.021916*AE162</f>
        <v>0.4180585362</v>
      </c>
      <c r="BH162" s="17">
        <f t="shared" si="34"/>
        <v>1.2922484464285717</v>
      </c>
      <c r="BI162" s="17">
        <f t="shared" si="38"/>
        <v>3.0845601428571428</v>
      </c>
      <c r="BJ162" s="17">
        <v>3.9627966101694918</v>
      </c>
      <c r="BK162" s="17">
        <f t="shared" si="39"/>
        <v>8.6149896428571446E-2</v>
      </c>
      <c r="BL162" s="17">
        <f t="shared" si="42"/>
        <v>0.31244097287184286</v>
      </c>
      <c r="BM162" s="17">
        <f t="shared" si="40"/>
        <v>3</v>
      </c>
      <c r="BN162" s="17">
        <f t="shared" si="45"/>
        <v>4.8013293413173663</v>
      </c>
      <c r="BO162" s="17">
        <f t="shared" si="41"/>
        <v>2.3727385714285711</v>
      </c>
      <c r="BP162" s="17">
        <v>3</v>
      </c>
      <c r="BQ162" s="17">
        <v>1.3485582766590343</v>
      </c>
      <c r="BR162" s="17">
        <v>1.5792118605113852</v>
      </c>
      <c r="BS162" s="17"/>
      <c r="BT162" s="17">
        <f t="shared" si="24"/>
        <v>0.81170073970499024</v>
      </c>
      <c r="BU162" s="16"/>
      <c r="BV162" s="16">
        <f>BT162/'Conversions, Sources &amp; Comments'!F159</f>
        <v>7.0862425549996519</v>
      </c>
    </row>
    <row r="163" spans="1:74" ht="12.75" customHeight="1">
      <c r="A163" s="13">
        <v>1552</v>
      </c>
      <c r="B163" s="14"/>
      <c r="C163" s="15">
        <v>525</v>
      </c>
      <c r="D163" s="15">
        <v>324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15">
        <v>11.6</v>
      </c>
      <c r="Q163" s="7"/>
      <c r="R163" s="15">
        <v>252</v>
      </c>
      <c r="S163" s="7"/>
      <c r="T163" s="15">
        <v>35</v>
      </c>
      <c r="U163" s="7"/>
      <c r="V163" s="15">
        <v>420</v>
      </c>
      <c r="W163" s="15">
        <v>42</v>
      </c>
      <c r="X163" s="7"/>
      <c r="Y163" s="7"/>
      <c r="Z163" s="7"/>
      <c r="AA163" s="7"/>
      <c r="AB163" s="7"/>
      <c r="AC163" s="7"/>
      <c r="AD163" s="7"/>
      <c r="AE163" s="17">
        <f>C163*'Conversions, Sources &amp; Comments'!$F160/222.6</f>
        <v>0.2701556603773585</v>
      </c>
      <c r="AF163" s="16"/>
      <c r="AG163" s="16"/>
      <c r="AH163" s="16"/>
      <c r="AI163" s="17">
        <f>'Conversions, Sources &amp; Comments'!$F160*I163/260</f>
        <v>0</v>
      </c>
      <c r="AJ163" s="16"/>
      <c r="AK163" s="16"/>
      <c r="AL163" s="16"/>
      <c r="AM163" s="17">
        <f>'Conversions, Sources &amp; Comments'!$F160*P163/0.56</f>
        <v>2.3727385714285711</v>
      </c>
      <c r="AN163" s="17"/>
      <c r="AO163" s="17">
        <f>'Conversions, Sources &amp; Comments'!$F160*R163/0.835</f>
        <v>34.569571257485038</v>
      </c>
      <c r="AP163" s="17"/>
      <c r="AQ163" s="17">
        <f>'Conversions, Sources &amp; Comments'!$F160*T163/0.835</f>
        <v>4.8013293413173663</v>
      </c>
      <c r="AR163" s="17">
        <f>'Conversions, Sources &amp; Comments'!$F160*U163/0.835</f>
        <v>0</v>
      </c>
      <c r="AS163" s="17">
        <f>'Conversions, Sources &amp; Comments'!$F160*V163</f>
        <v>48.109320000000004</v>
      </c>
      <c r="AT163" s="17">
        <f>'Conversions, Sources &amp; Comments'!$F160*W163/0.835</f>
        <v>5.7615952095808387</v>
      </c>
      <c r="AU163" s="17">
        <f>'Conversions, Sources &amp; Comments'!$F160*X163/56</f>
        <v>0</v>
      </c>
      <c r="AV163" s="17">
        <f>'Conversions, Sources &amp; Comments'!$F160*Y163/1000</f>
        <v>0</v>
      </c>
      <c r="AW163" s="17">
        <f>'Conversions, Sources &amp; Comments'!$F160*Z163</f>
        <v>0</v>
      </c>
      <c r="AX163" s="17">
        <f>'Conversions, Sources &amp; Comments'!$F160*AA163/1.069</f>
        <v>0</v>
      </c>
      <c r="AY163" s="17">
        <f>'Conversions, Sources &amp; Comments'!$F160*AB163/56</f>
        <v>0</v>
      </c>
      <c r="AZ163" s="17">
        <f>'Conversions, Sources &amp; Comments'!$F160*AC163/0.56</f>
        <v>0</v>
      </c>
      <c r="BA163" s="16"/>
      <c r="BB163" s="17">
        <f>0.723707*BD163</f>
        <v>0.19551354250471698</v>
      </c>
      <c r="BC163" s="17">
        <v>4.724085333333333</v>
      </c>
      <c r="BD163" s="17">
        <f t="shared" si="46"/>
        <v>0.2701556603773585</v>
      </c>
      <c r="BE163" s="17"/>
      <c r="BF163" s="17">
        <f t="shared" si="22"/>
        <v>0.54679576297524524</v>
      </c>
      <c r="BG163" s="17">
        <f>1.021916*AE163</f>
        <v>0.27607639183018867</v>
      </c>
      <c r="BH163" s="17">
        <f t="shared" si="34"/>
        <v>1.3065071517857145</v>
      </c>
      <c r="BI163" s="17">
        <f t="shared" si="38"/>
        <v>3.0845601428571428</v>
      </c>
      <c r="BJ163" s="17">
        <v>3.4476330508474575</v>
      </c>
      <c r="BK163" s="17">
        <f t="shared" si="39"/>
        <v>8.7100476785714295E-2</v>
      </c>
      <c r="BL163" s="17">
        <f t="shared" si="42"/>
        <v>0.31739401309635173</v>
      </c>
      <c r="BM163" s="17">
        <f t="shared" si="40"/>
        <v>2.5</v>
      </c>
      <c r="BN163" s="17">
        <f t="shared" si="45"/>
        <v>4.8013293413173663</v>
      </c>
      <c r="BO163" s="17">
        <f t="shared" si="41"/>
        <v>2.3727385714285711</v>
      </c>
      <c r="BP163" s="17">
        <v>2.5</v>
      </c>
      <c r="BQ163" s="17">
        <v>1.3485582766590343</v>
      </c>
      <c r="BR163" s="17">
        <v>1.6979850577314919</v>
      </c>
      <c r="BS163" s="17"/>
      <c r="BT163" s="17">
        <f t="shared" si="24"/>
        <v>0.70866186214212379</v>
      </c>
      <c r="BU163" s="16"/>
      <c r="BV163" s="16">
        <f>BT163/'Conversions, Sources &amp; Comments'!F160</f>
        <v>6.1867010820292609</v>
      </c>
    </row>
    <row r="164" spans="1:74" ht="12.75" customHeight="1">
      <c r="A164" s="13">
        <v>1553</v>
      </c>
      <c r="B164" s="14"/>
      <c r="C164" s="15">
        <v>346</v>
      </c>
      <c r="D164" s="15">
        <v>260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15">
        <v>12.1</v>
      </c>
      <c r="Q164" s="7"/>
      <c r="R164" s="15">
        <v>266</v>
      </c>
      <c r="S164" s="7"/>
      <c r="T164" s="15">
        <v>35</v>
      </c>
      <c r="U164" s="7"/>
      <c r="V164" s="15">
        <v>448</v>
      </c>
      <c r="W164" s="15">
        <v>38.5</v>
      </c>
      <c r="X164" s="7"/>
      <c r="Y164" s="7"/>
      <c r="Z164" s="7"/>
      <c r="AA164" s="7"/>
      <c r="AB164" s="7"/>
      <c r="AC164" s="7"/>
      <c r="AD164" s="7"/>
      <c r="AE164" s="17">
        <f>C164*'Conversions, Sources &amp; Comments'!$F161/222.6</f>
        <v>0.17804544474393533</v>
      </c>
      <c r="AF164" s="16"/>
      <c r="AG164" s="16"/>
      <c r="AH164" s="16"/>
      <c r="AI164" s="17">
        <f>'Conversions, Sources &amp; Comments'!$F161*I164/260</f>
        <v>0</v>
      </c>
      <c r="AJ164" s="16"/>
      <c r="AK164" s="16"/>
      <c r="AL164" s="16"/>
      <c r="AM164" s="17">
        <f>'Conversions, Sources &amp; Comments'!$F161*P164/0.56</f>
        <v>2.4750117857142855</v>
      </c>
      <c r="AN164" s="17"/>
      <c r="AO164" s="17">
        <f>'Conversions, Sources &amp; Comments'!$F161*R164/0.835</f>
        <v>36.490102994011977</v>
      </c>
      <c r="AP164" s="17"/>
      <c r="AQ164" s="17">
        <f>'Conversions, Sources &amp; Comments'!$F161*T164/0.835</f>
        <v>4.8013293413173663</v>
      </c>
      <c r="AR164" s="17">
        <f>'Conversions, Sources &amp; Comments'!$F161*U164/0.835</f>
        <v>0</v>
      </c>
      <c r="AS164" s="17">
        <f>'Conversions, Sources &amp; Comments'!$F161*V164</f>
        <v>51.316608000000002</v>
      </c>
      <c r="AT164" s="17">
        <f>'Conversions, Sources &amp; Comments'!$F161*W164/0.835</f>
        <v>5.2814622754491021</v>
      </c>
      <c r="AU164" s="17">
        <f>'Conversions, Sources &amp; Comments'!$F161*X164/56</f>
        <v>0</v>
      </c>
      <c r="AV164" s="17">
        <f>'Conversions, Sources &amp; Comments'!$F161*Y164/1000</f>
        <v>0</v>
      </c>
      <c r="AW164" s="17">
        <f>'Conversions, Sources &amp; Comments'!$F161*Z164</f>
        <v>0</v>
      </c>
      <c r="AX164" s="17">
        <f>'Conversions, Sources &amp; Comments'!$F161*AA164/1.069</f>
        <v>0</v>
      </c>
      <c r="AY164" s="17">
        <f>'Conversions, Sources &amp; Comments'!$F161*AB164/56</f>
        <v>0</v>
      </c>
      <c r="AZ164" s="17">
        <f>'Conversions, Sources &amp; Comments'!$F161*AC164/0.56</f>
        <v>0</v>
      </c>
      <c r="BA164" s="16"/>
      <c r="BB164" s="17">
        <f>0.723707*BD164</f>
        <v>0.1288527346792992</v>
      </c>
      <c r="BC164" s="17">
        <v>4.7345706666666665</v>
      </c>
      <c r="BD164" s="17">
        <f t="shared" si="46"/>
        <v>0.17804544474393533</v>
      </c>
      <c r="BE164" s="17"/>
      <c r="BF164" s="17">
        <f t="shared" si="22"/>
        <v>0.43248029486822642</v>
      </c>
      <c r="BG164" s="17">
        <f>1.021916*AE164</f>
        <v>0.18194748871094343</v>
      </c>
      <c r="BH164" s="17">
        <f t="shared" si="34"/>
        <v>1.3207658571428573</v>
      </c>
      <c r="BI164" s="17">
        <f t="shared" si="38"/>
        <v>3.2175153214285714</v>
      </c>
      <c r="BJ164" s="17">
        <v>3.9627966101694918</v>
      </c>
      <c r="BK164" s="17">
        <f t="shared" si="39"/>
        <v>8.8051057142857159E-2</v>
      </c>
      <c r="BL164" s="17">
        <f t="shared" si="42"/>
        <v>0.32234705332086067</v>
      </c>
      <c r="BM164" s="17">
        <f t="shared" si="40"/>
        <v>2</v>
      </c>
      <c r="BN164" s="17">
        <f t="shared" si="45"/>
        <v>4.8013293413173663</v>
      </c>
      <c r="BO164" s="17">
        <f t="shared" si="41"/>
        <v>2.4750117857142855</v>
      </c>
      <c r="BP164" s="17">
        <v>2</v>
      </c>
      <c r="BQ164" s="17">
        <v>1.3279020229684146</v>
      </c>
      <c r="BR164" s="17">
        <v>2.0529754186648006</v>
      </c>
      <c r="BS164" s="17"/>
      <c r="BT164" s="17">
        <f t="shared" si="24"/>
        <v>0.65215249782446105</v>
      </c>
      <c r="BU164" s="16"/>
      <c r="BV164" s="16">
        <f>BT164/'Conversions, Sources &amp; Comments'!F161</f>
        <v>5.6933677110022263</v>
      </c>
    </row>
    <row r="165" spans="1:74" ht="12.75" customHeight="1">
      <c r="A165" s="13">
        <v>1554</v>
      </c>
      <c r="B165" s="14"/>
      <c r="C165" s="15">
        <v>330</v>
      </c>
      <c r="D165" s="15">
        <v>247</v>
      </c>
      <c r="E165" s="7"/>
      <c r="F165" s="7"/>
      <c r="G165" s="15">
        <v>270</v>
      </c>
      <c r="H165" s="15">
        <v>240</v>
      </c>
      <c r="I165" s="7"/>
      <c r="J165" s="7"/>
      <c r="K165" s="7"/>
      <c r="L165" s="7"/>
      <c r="M165" s="7"/>
      <c r="N165" s="7"/>
      <c r="O165" s="7"/>
      <c r="P165" s="15">
        <v>12.4</v>
      </c>
      <c r="Q165" s="7"/>
      <c r="R165" s="15">
        <v>257</v>
      </c>
      <c r="S165" s="7"/>
      <c r="T165" s="15">
        <v>35</v>
      </c>
      <c r="U165" s="15">
        <v>17.8</v>
      </c>
      <c r="V165" s="15">
        <v>490</v>
      </c>
      <c r="W165" s="15">
        <v>24.5</v>
      </c>
      <c r="X165" s="7"/>
      <c r="Y165" s="15">
        <v>2940</v>
      </c>
      <c r="Z165" s="15">
        <v>32.6</v>
      </c>
      <c r="AA165" s="7"/>
      <c r="AB165" s="7"/>
      <c r="AC165" s="7"/>
      <c r="AD165" s="7"/>
      <c r="AE165" s="17">
        <f>C165*'Conversions, Sources &amp; Comments'!$F162/222.6</f>
        <v>0.16981212938005394</v>
      </c>
      <c r="AF165" s="16"/>
      <c r="AG165" s="16"/>
      <c r="AH165" s="17">
        <f>G165*'Conversions, Sources &amp; Comments'!$F162/222.6</f>
        <v>0.13893719676549865</v>
      </c>
      <c r="AI165" s="17">
        <f>'Conversions, Sources &amp; Comments'!$F162*I165/260</f>
        <v>0</v>
      </c>
      <c r="AJ165" s="16"/>
      <c r="AK165" s="16"/>
      <c r="AL165" s="16"/>
      <c r="AM165" s="17">
        <f>'Conversions, Sources &amp; Comments'!$F162*P165/0.56</f>
        <v>2.5363757142857142</v>
      </c>
      <c r="AN165" s="17"/>
      <c r="AO165" s="17">
        <f>'Conversions, Sources &amp; Comments'!$F162*R165/0.835</f>
        <v>35.255475449101802</v>
      </c>
      <c r="AP165" s="17"/>
      <c r="AQ165" s="17">
        <f>'Conversions, Sources &amp; Comments'!$F162*T165/0.835</f>
        <v>4.8013293413173663</v>
      </c>
      <c r="AR165" s="17">
        <f>'Conversions, Sources &amp; Comments'!$F162*U165/0.835</f>
        <v>2.4418189221556892</v>
      </c>
      <c r="AS165" s="17">
        <f>'Conversions, Sources &amp; Comments'!$F162*V165</f>
        <v>56.127540000000003</v>
      </c>
      <c r="AT165" s="17">
        <f>'Conversions, Sources &amp; Comments'!$F162*W165/0.835</f>
        <v>3.3609305389221564</v>
      </c>
      <c r="AU165" s="17">
        <f>'Conversions, Sources &amp; Comments'!$F162*X165/56</f>
        <v>0</v>
      </c>
      <c r="AV165" s="17">
        <f>'Conversions, Sources &amp; Comments'!$F162*Y165/1000</f>
        <v>0.33676524000000002</v>
      </c>
      <c r="AW165" s="17">
        <f>'Conversions, Sources &amp; Comments'!$F162*Z165</f>
        <v>3.7341996000000006</v>
      </c>
      <c r="AX165" s="17">
        <f>'Conversions, Sources &amp; Comments'!$F162*AA165/1.069</f>
        <v>0</v>
      </c>
      <c r="AY165" s="17">
        <f>'Conversions, Sources &amp; Comments'!$F162*AB165/56</f>
        <v>0</v>
      </c>
      <c r="AZ165" s="17">
        <f>'Conversions, Sources &amp; Comments'!$F162*AC165/0.56</f>
        <v>0</v>
      </c>
      <c r="BA165" s="16"/>
      <c r="BB165" s="17">
        <f>AH165</f>
        <v>0.13893719676549865</v>
      </c>
      <c r="BC165" s="17">
        <v>4.7450559999999999</v>
      </c>
      <c r="BD165" s="17">
        <f t="shared" si="46"/>
        <v>0.16981212938005394</v>
      </c>
      <c r="BE165" s="17"/>
      <c r="BF165" s="17">
        <f t="shared" si="22"/>
        <v>0.42253687985781135</v>
      </c>
      <c r="BG165" s="17">
        <f>1.021916*AE165</f>
        <v>0.17353373200754721</v>
      </c>
      <c r="BH165" s="17">
        <f t="shared" si="34"/>
        <v>1.3350245625000001</v>
      </c>
      <c r="BI165" s="17">
        <f t="shared" si="38"/>
        <v>3.2972884285714286</v>
      </c>
      <c r="BJ165" s="17">
        <v>3.7751999999999999</v>
      </c>
      <c r="BK165" s="17">
        <f t="shared" si="39"/>
        <v>8.9001637500000008E-2</v>
      </c>
      <c r="BL165" s="17">
        <f t="shared" si="42"/>
        <v>0.32730009354536954</v>
      </c>
      <c r="BM165" s="17">
        <f t="shared" si="40"/>
        <v>2</v>
      </c>
      <c r="BN165" s="17">
        <f t="shared" si="45"/>
        <v>4.8013293413173663</v>
      </c>
      <c r="BO165" s="17">
        <f t="shared" si="41"/>
        <v>2.5363757142857142</v>
      </c>
      <c r="BP165" s="17">
        <v>2</v>
      </c>
      <c r="BQ165" s="17">
        <v>0.76133049316855772</v>
      </c>
      <c r="BR165" s="17">
        <v>1.9613811307551405</v>
      </c>
      <c r="BS165" s="17"/>
      <c r="BT165" s="17">
        <f t="shared" si="24"/>
        <v>0.64212691641818886</v>
      </c>
      <c r="BU165" s="16"/>
      <c r="BV165" s="16">
        <f>BT165/'Conversions, Sources &amp; Comments'!F162</f>
        <v>5.6058432107466762</v>
      </c>
    </row>
    <row r="166" spans="1:74" ht="12.75" customHeight="1">
      <c r="A166" s="13">
        <v>1555</v>
      </c>
      <c r="B166" s="14"/>
      <c r="C166" s="15">
        <v>315</v>
      </c>
      <c r="D166" s="15">
        <v>275</v>
      </c>
      <c r="E166" s="7"/>
      <c r="F166" s="7"/>
      <c r="G166" s="7"/>
      <c r="H166" s="15">
        <v>247</v>
      </c>
      <c r="I166" s="15">
        <v>840</v>
      </c>
      <c r="J166" s="7"/>
      <c r="K166" s="7"/>
      <c r="L166" s="7"/>
      <c r="M166" s="7"/>
      <c r="N166" s="7"/>
      <c r="O166" s="7"/>
      <c r="P166" s="15">
        <v>11.5</v>
      </c>
      <c r="Q166" s="7"/>
      <c r="R166" s="15">
        <v>218</v>
      </c>
      <c r="S166" s="7"/>
      <c r="T166" s="15">
        <v>35</v>
      </c>
      <c r="U166" s="15">
        <v>23.6</v>
      </c>
      <c r="V166" s="15">
        <v>490</v>
      </c>
      <c r="W166" s="15">
        <v>28</v>
      </c>
      <c r="X166" s="7"/>
      <c r="Y166" s="7"/>
      <c r="Z166" s="7"/>
      <c r="AA166" s="7"/>
      <c r="AB166" s="15">
        <v>787</v>
      </c>
      <c r="AC166" s="7"/>
      <c r="AD166" s="7"/>
      <c r="AE166" s="17">
        <f>C166*'Conversions, Sources &amp; Comments'!$F163/222.6</f>
        <v>0.16209339622641511</v>
      </c>
      <c r="AF166" s="16"/>
      <c r="AG166" s="16"/>
      <c r="AH166" s="16"/>
      <c r="AI166" s="17">
        <f>'Conversions, Sources &amp; Comments'!$F163*I166/260</f>
        <v>0.37007169230769232</v>
      </c>
      <c r="AJ166" s="16"/>
      <c r="AK166" s="16"/>
      <c r="AL166" s="16"/>
      <c r="AM166" s="17">
        <f>'Conversions, Sources &amp; Comments'!$F163*P166/0.56</f>
        <v>2.3522839285714285</v>
      </c>
      <c r="AN166" s="17"/>
      <c r="AO166" s="17">
        <f>'Conversions, Sources &amp; Comments'!$F163*R166/0.835</f>
        <v>29.90542275449102</v>
      </c>
      <c r="AP166" s="17"/>
      <c r="AQ166" s="17">
        <f>'Conversions, Sources &amp; Comments'!$F163*T166/0.835</f>
        <v>4.8013293413173663</v>
      </c>
      <c r="AR166" s="17">
        <f>'Conversions, Sources &amp; Comments'!$F163*U166/0.835</f>
        <v>3.2374677844311384</v>
      </c>
      <c r="AS166" s="17">
        <f>'Conversions, Sources &amp; Comments'!$F163*V166</f>
        <v>56.127540000000003</v>
      </c>
      <c r="AT166" s="17">
        <f>'Conversions, Sources &amp; Comments'!$F163*W166/0.835</f>
        <v>3.8410634730538926</v>
      </c>
      <c r="AU166" s="17">
        <f>'Conversions, Sources &amp; Comments'!$F163*X166/56</f>
        <v>0</v>
      </c>
      <c r="AV166" s="17">
        <f>'Conversions, Sources &amp; Comments'!$F163*Y166/1000</f>
        <v>0</v>
      </c>
      <c r="AW166" s="17">
        <f>'Conversions, Sources &amp; Comments'!$F163*Z166</f>
        <v>0</v>
      </c>
      <c r="AX166" s="17">
        <f>'Conversions, Sources &amp; Comments'!$F163*AA166/1.069</f>
        <v>0</v>
      </c>
      <c r="AY166" s="17">
        <f>'Conversions, Sources &amp; Comments'!$F163*AB166/56</f>
        <v>1.609780392857143</v>
      </c>
      <c r="AZ166" s="17">
        <f>'Conversions, Sources &amp; Comments'!$F163*AC166/0.56</f>
        <v>0</v>
      </c>
      <c r="BA166" s="16"/>
      <c r="BB166" s="17">
        <f>0.723707*BD166</f>
        <v>0.11730812550283019</v>
      </c>
      <c r="BC166" s="17">
        <v>4.7555413333333334</v>
      </c>
      <c r="BD166" s="17">
        <f t="shared" si="46"/>
        <v>0.16209339622641511</v>
      </c>
      <c r="BE166" s="17"/>
      <c r="BF166" s="17">
        <f t="shared" ref="BF166:BF229" si="47">0.074702+1.244348*BD166+(0.011645+0.017128)*BC166</f>
        <v>0.41323378419154722</v>
      </c>
      <c r="BG166" s="17">
        <f>AI166</f>
        <v>0.37007169230769232</v>
      </c>
      <c r="BH166" s="17">
        <f t="shared" si="34"/>
        <v>1.3492832678571429</v>
      </c>
      <c r="BI166" s="17">
        <f t="shared" ref="BI166:BI197" si="48">1.3*BO166</f>
        <v>3.0579691071428572</v>
      </c>
      <c r="BJ166" s="17">
        <v>3.6325635593220342</v>
      </c>
      <c r="BK166" s="17">
        <f t="shared" si="39"/>
        <v>8.9952217857142858E-2</v>
      </c>
      <c r="BL166" s="17">
        <f t="shared" si="42"/>
        <v>0.33225313376987842</v>
      </c>
      <c r="BM166" s="17">
        <f t="shared" si="40"/>
        <v>1.609780392857143</v>
      </c>
      <c r="BN166" s="17">
        <f t="shared" si="45"/>
        <v>4.8013293413173663</v>
      </c>
      <c r="BO166" s="17">
        <f t="shared" si="41"/>
        <v>2.3522839285714285</v>
      </c>
      <c r="BP166" s="17">
        <f>AY166</f>
        <v>1.609780392857143</v>
      </c>
      <c r="BQ166" s="17">
        <v>1.3456073832746602</v>
      </c>
      <c r="BR166" s="17">
        <v>1.8224104870301383</v>
      </c>
      <c r="BS166" s="17"/>
      <c r="BT166" s="17">
        <f t="shared" ref="BT166:BT229" si="49">(182*$BF166+$BG$6*$BG166+$BH$6*$BH166+$BI$6*$BI166+$BJ$6*$BJ166+$BK$6*$BK166+$BL$6*$BL166+$BM$6*$BM166+$BN$6*$BN166+$BO$6*$BO166+$BP$6*$BP166+5*$BQ166)/414.8987</f>
        <v>0.66207360280366512</v>
      </c>
      <c r="BU166" s="16"/>
      <c r="BV166" s="16">
        <f>BT166/'Conversions, Sources &amp; Comments'!F163</f>
        <v>5.7799801198092036</v>
      </c>
    </row>
    <row r="167" spans="1:74" ht="12.75" customHeight="1">
      <c r="A167" s="13">
        <v>1556</v>
      </c>
      <c r="B167" s="14"/>
      <c r="C167" s="15">
        <v>431</v>
      </c>
      <c r="D167" s="15">
        <v>311</v>
      </c>
      <c r="E167" s="7"/>
      <c r="F167" s="15">
        <v>450</v>
      </c>
      <c r="G167" s="7"/>
      <c r="H167" s="15">
        <v>420</v>
      </c>
      <c r="I167" s="7"/>
      <c r="J167" s="7"/>
      <c r="K167" s="7"/>
      <c r="L167" s="7"/>
      <c r="M167" s="7"/>
      <c r="N167" s="7"/>
      <c r="O167" s="7"/>
      <c r="P167" s="15">
        <v>11.5</v>
      </c>
      <c r="Q167" s="7"/>
      <c r="R167" s="15">
        <v>226</v>
      </c>
      <c r="S167" s="7"/>
      <c r="T167" s="15">
        <v>35.5</v>
      </c>
      <c r="U167" s="7"/>
      <c r="V167" s="15">
        <v>490</v>
      </c>
      <c r="W167" s="15">
        <v>16</v>
      </c>
      <c r="X167" s="15">
        <v>761</v>
      </c>
      <c r="Y167" s="7"/>
      <c r="Z167" s="15">
        <v>32.6</v>
      </c>
      <c r="AA167" s="7"/>
      <c r="AB167" s="15">
        <v>825</v>
      </c>
      <c r="AC167" s="7"/>
      <c r="AD167" s="7"/>
      <c r="AE167" s="17">
        <f>C167*'Conversions, Sources &amp; Comments'!$F164/222.6</f>
        <v>0.22178493261455526</v>
      </c>
      <c r="AF167" s="16"/>
      <c r="AG167" s="17">
        <f>F167*'Conversions, Sources &amp; Comments'!$F164/222.6</f>
        <v>0.23156199460916443</v>
      </c>
      <c r="AH167" s="16"/>
      <c r="AI167" s="17">
        <f>'Conversions, Sources &amp; Comments'!$F164*I167/260</f>
        <v>0</v>
      </c>
      <c r="AJ167" s="16"/>
      <c r="AK167" s="16"/>
      <c r="AL167" s="16"/>
      <c r="AM167" s="17">
        <f>'Conversions, Sources &amp; Comments'!$F164*P167/0.56</f>
        <v>2.3522839285714285</v>
      </c>
      <c r="AN167" s="17"/>
      <c r="AO167" s="17">
        <f>'Conversions, Sources &amp; Comments'!$F164*R167/0.835</f>
        <v>31.00286946107785</v>
      </c>
      <c r="AP167" s="17"/>
      <c r="AQ167" s="17">
        <f>'Conversions, Sources &amp; Comments'!$F164*T167/0.835</f>
        <v>4.8699197604790418</v>
      </c>
      <c r="AR167" s="17">
        <f>'Conversions, Sources &amp; Comments'!$F164*U167/0.835</f>
        <v>0</v>
      </c>
      <c r="AS167" s="17">
        <f>'Conversions, Sources &amp; Comments'!$F164*V167</f>
        <v>56.127540000000003</v>
      </c>
      <c r="AT167" s="17">
        <f>'Conversions, Sources &amp; Comments'!$F164*W167/0.835</f>
        <v>2.1948934131736531</v>
      </c>
      <c r="AU167" s="17">
        <f>'Conversions, Sources &amp; Comments'!$F164*X167/56</f>
        <v>1.5565983214285717</v>
      </c>
      <c r="AV167" s="17">
        <f>'Conversions, Sources &amp; Comments'!$F164*Y167/1000</f>
        <v>0</v>
      </c>
      <c r="AW167" s="17">
        <f>'Conversions, Sources &amp; Comments'!$F164*Z167</f>
        <v>3.7341996000000006</v>
      </c>
      <c r="AX167" s="17">
        <f>'Conversions, Sources &amp; Comments'!$F164*AA167/1.069</f>
        <v>0</v>
      </c>
      <c r="AY167" s="17">
        <f>'Conversions, Sources &amp; Comments'!$F164*AB167/56</f>
        <v>1.6875080357142858</v>
      </c>
      <c r="AZ167" s="17">
        <f>'Conversions, Sources &amp; Comments'!$F164*AC167/0.56</f>
        <v>0</v>
      </c>
      <c r="BA167" s="16"/>
      <c r="BB167" s="17">
        <f>0.723707*BD167</f>
        <v>0.16050730822768194</v>
      </c>
      <c r="BC167" s="17">
        <v>4.7660266666666669</v>
      </c>
      <c r="BD167" s="17">
        <f t="shared" si="46"/>
        <v>0.22178493261455526</v>
      </c>
      <c r="BE167" s="17"/>
      <c r="BF167" s="17">
        <f t="shared" si="47"/>
        <v>0.48781252260905661</v>
      </c>
      <c r="BG167" s="17">
        <f>1.021916*AE167</f>
        <v>0.22664557119773587</v>
      </c>
      <c r="BH167" s="17">
        <f t="shared" si="34"/>
        <v>1.3635419732142857</v>
      </c>
      <c r="BI167" s="17">
        <f t="shared" si="48"/>
        <v>3.0579691071428572</v>
      </c>
      <c r="BJ167" s="17">
        <v>3.6325635593220342</v>
      </c>
      <c r="BK167" s="17">
        <f t="shared" si="39"/>
        <v>9.0902798214285721E-2</v>
      </c>
      <c r="BL167" s="17">
        <f t="shared" si="42"/>
        <v>0.33720617399438735</v>
      </c>
      <c r="BM167" s="17">
        <f t="shared" si="40"/>
        <v>1.6875080357142858</v>
      </c>
      <c r="BN167" s="17">
        <f t="shared" si="45"/>
        <v>4.8699197604790418</v>
      </c>
      <c r="BO167" s="17">
        <f t="shared" si="41"/>
        <v>2.3522839285714285</v>
      </c>
      <c r="BP167" s="17">
        <f>AY167</f>
        <v>1.6875080357142858</v>
      </c>
      <c r="BQ167" s="17">
        <v>1.3279020229684146</v>
      </c>
      <c r="BR167" s="17">
        <v>1.8539947242403665</v>
      </c>
      <c r="BS167" s="17"/>
      <c r="BT167" s="17">
        <f t="shared" si="49"/>
        <v>0.68158533173923697</v>
      </c>
      <c r="BU167" s="16"/>
      <c r="BV167" s="16">
        <f>BT167/'Conversions, Sources &amp; Comments'!F164</f>
        <v>5.9503197993752455</v>
      </c>
    </row>
    <row r="168" spans="1:74" ht="12.75" customHeight="1">
      <c r="A168" s="13">
        <v>1557</v>
      </c>
      <c r="B168" s="14"/>
      <c r="C168" s="15">
        <v>355</v>
      </c>
      <c r="D168" s="15">
        <v>265</v>
      </c>
      <c r="E168" s="7"/>
      <c r="F168" s="7"/>
      <c r="G168" s="15">
        <v>420</v>
      </c>
      <c r="H168" s="15">
        <v>345</v>
      </c>
      <c r="I168" s="15">
        <v>652</v>
      </c>
      <c r="J168" s="7"/>
      <c r="K168" s="7"/>
      <c r="L168" s="7"/>
      <c r="M168" s="7"/>
      <c r="N168" s="7"/>
      <c r="O168" s="7"/>
      <c r="P168" s="15">
        <v>11.5</v>
      </c>
      <c r="Q168" s="7"/>
      <c r="R168" s="15">
        <v>226</v>
      </c>
      <c r="S168" s="7"/>
      <c r="T168" s="15">
        <v>35</v>
      </c>
      <c r="U168" s="15">
        <v>16</v>
      </c>
      <c r="V168" s="15">
        <v>490</v>
      </c>
      <c r="W168" s="7"/>
      <c r="X168" s="15">
        <v>787</v>
      </c>
      <c r="Y168" s="15">
        <v>2730</v>
      </c>
      <c r="Z168" s="15">
        <v>33.799999999999997</v>
      </c>
      <c r="AA168" s="7"/>
      <c r="AB168" s="15">
        <v>812</v>
      </c>
      <c r="AC168" s="15">
        <v>6.94</v>
      </c>
      <c r="AD168" s="15"/>
      <c r="AE168" s="17">
        <f>C168*'Conversions, Sources &amp; Comments'!$F165/222.6</f>
        <v>0.1773038409703504</v>
      </c>
      <c r="AF168" s="16"/>
      <c r="AG168" s="16"/>
      <c r="AH168" s="17">
        <f>G168*'Conversions, Sources &amp; Comments'!$F165/222.6</f>
        <v>0.2097679245283019</v>
      </c>
      <c r="AI168" s="17">
        <f>'Conversions, Sources &amp; Comments'!$F165*I168/260</f>
        <v>0.27879770769230772</v>
      </c>
      <c r="AJ168" s="16"/>
      <c r="AK168" s="16"/>
      <c r="AL168" s="16"/>
      <c r="AM168" s="17">
        <f>'Conversions, Sources &amp; Comments'!$F165*P168/0.56</f>
        <v>2.2830991071428568</v>
      </c>
      <c r="AN168" s="17"/>
      <c r="AO168" s="17">
        <f>'Conversions, Sources &amp; Comments'!$F165*R168/0.835</f>
        <v>30.091020359281444</v>
      </c>
      <c r="AP168" s="17"/>
      <c r="AQ168" s="17">
        <f>'Conversions, Sources &amp; Comments'!$F165*T168/0.835</f>
        <v>4.660113772455091</v>
      </c>
      <c r="AR168" s="17">
        <f>'Conversions, Sources &amp; Comments'!$F165*U168/0.835</f>
        <v>2.1303377245508983</v>
      </c>
      <c r="AS168" s="17">
        <f>'Conversions, Sources &amp; Comments'!$F165*V168</f>
        <v>54.476730000000003</v>
      </c>
      <c r="AT168" s="17">
        <f>'Conversions, Sources &amp; Comments'!$F165*W168/0.835</f>
        <v>0</v>
      </c>
      <c r="AU168" s="17">
        <f>'Conversions, Sources &amp; Comments'!$F165*X168/56</f>
        <v>1.5624339107142859</v>
      </c>
      <c r="AV168" s="17">
        <f>'Conversions, Sources &amp; Comments'!$F165*Y168/1000</f>
        <v>0.30351321000000003</v>
      </c>
      <c r="AW168" s="17">
        <f>'Conversions, Sources &amp; Comments'!$F165*Z168</f>
        <v>3.7577826000000001</v>
      </c>
      <c r="AX168" s="17">
        <f>'Conversions, Sources &amp; Comments'!$F165*AA168/1.069</f>
        <v>0</v>
      </c>
      <c r="AY168" s="17">
        <f>'Conversions, Sources &amp; Comments'!$F165*AB168/56</f>
        <v>1.6120665000000003</v>
      </c>
      <c r="AZ168" s="17">
        <f>'Conversions, Sources &amp; Comments'!$F165*AC168/0.56</f>
        <v>1.3778006785714287</v>
      </c>
      <c r="BA168" s="16"/>
      <c r="BB168" s="17">
        <f>AH168</f>
        <v>0.2097679245283019</v>
      </c>
      <c r="BC168" s="17">
        <v>4.7765120000000003</v>
      </c>
      <c r="BD168" s="17">
        <f t="shared" si="46"/>
        <v>0.1773038409703504</v>
      </c>
      <c r="BE168" s="17"/>
      <c r="BF168" s="17">
        <f t="shared" si="47"/>
        <v>0.43276425967977361</v>
      </c>
      <c r="BG168" s="17">
        <f t="shared" ref="BG168:BG231" si="50">AI168</f>
        <v>0.27879770769230772</v>
      </c>
      <c r="BH168" s="17">
        <f>AZ168</f>
        <v>1.3778006785714287</v>
      </c>
      <c r="BI168" s="17">
        <f t="shared" si="48"/>
        <v>2.9680288392857141</v>
      </c>
      <c r="BJ168" s="17">
        <v>3.3023305084745767</v>
      </c>
      <c r="BK168" s="17">
        <f t="shared" si="39"/>
        <v>9.1853378571428584E-2</v>
      </c>
      <c r="BL168" s="17">
        <f t="shared" si="42"/>
        <v>0.34215921421889617</v>
      </c>
      <c r="BM168" s="17">
        <f t="shared" si="40"/>
        <v>1.6120665000000003</v>
      </c>
      <c r="BN168" s="17">
        <f t="shared" si="45"/>
        <v>4.660113772455091</v>
      </c>
      <c r="BO168" s="17">
        <f t="shared" si="41"/>
        <v>2.2830991071428568</v>
      </c>
      <c r="BP168" s="17">
        <f>AY168</f>
        <v>1.6120665000000003</v>
      </c>
      <c r="BQ168" s="17">
        <v>1.5934824275620976</v>
      </c>
      <c r="BR168" s="17">
        <v>1.8950542326136621</v>
      </c>
      <c r="BS168" s="17"/>
      <c r="BT168" s="17">
        <f t="shared" si="49"/>
        <v>0.66118645217529048</v>
      </c>
      <c r="BU168" s="16"/>
      <c r="BV168" s="16">
        <f>BT168/'Conversions, Sources &amp; Comments'!F165</f>
        <v>5.9471514087921999</v>
      </c>
    </row>
    <row r="169" spans="1:74" ht="12.75" customHeight="1">
      <c r="A169" s="13">
        <v>1558</v>
      </c>
      <c r="B169" s="14"/>
      <c r="C169" s="15">
        <v>392</v>
      </c>
      <c r="D169" s="15">
        <v>289</v>
      </c>
      <c r="E169" s="7"/>
      <c r="F169" s="7"/>
      <c r="G169" s="15">
        <v>315</v>
      </c>
      <c r="H169" s="15">
        <v>344</v>
      </c>
      <c r="I169" s="15">
        <v>868</v>
      </c>
      <c r="J169" s="7"/>
      <c r="K169" s="7"/>
      <c r="L169" s="7"/>
      <c r="M169" s="7"/>
      <c r="N169" s="7"/>
      <c r="O169" s="7"/>
      <c r="P169" s="15">
        <v>11.5</v>
      </c>
      <c r="Q169" s="7"/>
      <c r="R169" s="15">
        <v>240</v>
      </c>
      <c r="S169" s="7"/>
      <c r="T169" s="15">
        <v>35</v>
      </c>
      <c r="U169" s="15">
        <v>16.2</v>
      </c>
      <c r="V169" s="15">
        <v>525</v>
      </c>
      <c r="W169" s="15">
        <v>23.3</v>
      </c>
      <c r="X169" s="7"/>
      <c r="Y169" s="15">
        <v>2625</v>
      </c>
      <c r="Z169" s="15">
        <v>25.6</v>
      </c>
      <c r="AA169" s="7"/>
      <c r="AB169" s="7"/>
      <c r="AC169" s="15">
        <v>5.91</v>
      </c>
      <c r="AD169" s="15"/>
      <c r="AE169" s="17">
        <f>C169*'Conversions, Sources &amp; Comments'!$F166/222.6</f>
        <v>0.20171622641509437</v>
      </c>
      <c r="AF169" s="16"/>
      <c r="AG169" s="16"/>
      <c r="AH169" s="17">
        <f>G169*'Conversions, Sources &amp; Comments'!$F166/222.6</f>
        <v>0.16209339622641511</v>
      </c>
      <c r="AI169" s="17">
        <f>'Conversions, Sources &amp; Comments'!$F166*I169/260</f>
        <v>0.38240741538461542</v>
      </c>
      <c r="AJ169" s="16"/>
      <c r="AK169" s="16"/>
      <c r="AL169" s="16"/>
      <c r="AM169" s="17">
        <f>'Conversions, Sources &amp; Comments'!$F166*P169/0.56</f>
        <v>2.3522839285714285</v>
      </c>
      <c r="AN169" s="17"/>
      <c r="AO169" s="17">
        <f>'Conversions, Sources &amp; Comments'!$F166*R169/0.835</f>
        <v>32.923401197604797</v>
      </c>
      <c r="AP169" s="17"/>
      <c r="AQ169" s="17">
        <f>'Conversions, Sources &amp; Comments'!$F166*T169/0.835</f>
        <v>4.8013293413173663</v>
      </c>
      <c r="AR169" s="17">
        <f>'Conversions, Sources &amp; Comments'!$F166*U169/0.835</f>
        <v>2.2223295808383234</v>
      </c>
      <c r="AS169" s="17">
        <f>'Conversions, Sources &amp; Comments'!$F166*V169</f>
        <v>60.136650000000003</v>
      </c>
      <c r="AT169" s="17">
        <f>'Conversions, Sources &amp; Comments'!$F166*W169/0.835</f>
        <v>3.1963135329341319</v>
      </c>
      <c r="AU169" s="17">
        <f>'Conversions, Sources &amp; Comments'!$F166*X169/56</f>
        <v>0</v>
      </c>
      <c r="AV169" s="17">
        <f>'Conversions, Sources &amp; Comments'!$F166*Y169/1000</f>
        <v>0.30068325000000007</v>
      </c>
      <c r="AW169" s="17">
        <f>'Conversions, Sources &amp; Comments'!$F166*Z169</f>
        <v>2.9323776000000006</v>
      </c>
      <c r="AX169" s="17">
        <f>'Conversions, Sources &amp; Comments'!$F166*AA169/1.069</f>
        <v>0</v>
      </c>
      <c r="AY169" s="17">
        <f>'Conversions, Sources &amp; Comments'!$F166*AB169/56</f>
        <v>0</v>
      </c>
      <c r="AZ169" s="17">
        <f>'Conversions, Sources &amp; Comments'!$F166*AC169/0.56</f>
        <v>1.2088693928571428</v>
      </c>
      <c r="BA169" s="16"/>
      <c r="BB169" s="17">
        <f>AH169</f>
        <v>0.16209339622641511</v>
      </c>
      <c r="BC169" s="17">
        <v>4.7869973333333329</v>
      </c>
      <c r="BD169" s="17">
        <f t="shared" si="46"/>
        <v>0.20171622641509437</v>
      </c>
      <c r="BE169" s="17"/>
      <c r="BF169" s="17">
        <f t="shared" si="47"/>
        <v>0.46344345717916979</v>
      </c>
      <c r="BG169" s="17">
        <f t="shared" si="50"/>
        <v>0.38240741538461542</v>
      </c>
      <c r="BH169" s="17">
        <f>AZ169</f>
        <v>1.2088693928571428</v>
      </c>
      <c r="BI169" s="17">
        <f t="shared" si="48"/>
        <v>3.0579691071428572</v>
      </c>
      <c r="BJ169" s="17">
        <v>3.3023305084745767</v>
      </c>
      <c r="BK169" s="17">
        <f t="shared" si="39"/>
        <v>8.0591292857142852E-2</v>
      </c>
      <c r="BL169" s="17">
        <f t="shared" si="42"/>
        <v>0.3471122544434051</v>
      </c>
      <c r="BM169" s="17">
        <f t="shared" si="40"/>
        <v>2</v>
      </c>
      <c r="BN169" s="17">
        <f t="shared" si="45"/>
        <v>4.8013293413173663</v>
      </c>
      <c r="BO169" s="17">
        <f t="shared" si="41"/>
        <v>2.3522839285714285</v>
      </c>
      <c r="BP169" s="17">
        <v>2</v>
      </c>
      <c r="BQ169" s="17">
        <v>1.4400359715746363</v>
      </c>
      <c r="BR169" s="17">
        <v>2.0375820692777902</v>
      </c>
      <c r="BS169" s="17"/>
      <c r="BT169" s="17">
        <f t="shared" si="49"/>
        <v>0.68408023292944076</v>
      </c>
      <c r="BU169" s="16"/>
      <c r="BV169" s="16">
        <f>BT169/'Conversions, Sources &amp; Comments'!F166</f>
        <v>5.9721005790637882</v>
      </c>
    </row>
    <row r="170" spans="1:74" ht="12.75" customHeight="1">
      <c r="A170" s="13">
        <v>1559</v>
      </c>
      <c r="B170" s="14"/>
      <c r="C170" s="15">
        <v>471</v>
      </c>
      <c r="D170" s="15">
        <v>344</v>
      </c>
      <c r="E170" s="7"/>
      <c r="F170" s="15">
        <v>765</v>
      </c>
      <c r="G170" s="7"/>
      <c r="H170" s="15">
        <v>345</v>
      </c>
      <c r="I170" s="15">
        <v>750</v>
      </c>
      <c r="J170" s="7"/>
      <c r="K170" s="7"/>
      <c r="L170" s="7"/>
      <c r="M170" s="7"/>
      <c r="N170" s="7"/>
      <c r="O170" s="7"/>
      <c r="P170" s="15">
        <v>11.5</v>
      </c>
      <c r="Q170" s="7"/>
      <c r="R170" s="15">
        <v>240</v>
      </c>
      <c r="S170" s="7"/>
      <c r="T170" s="15">
        <v>31.5</v>
      </c>
      <c r="U170" s="7"/>
      <c r="V170" s="15">
        <v>525</v>
      </c>
      <c r="W170" s="7"/>
      <c r="X170" s="7"/>
      <c r="Y170" s="7"/>
      <c r="Z170" s="7"/>
      <c r="AA170" s="7"/>
      <c r="AB170" s="15">
        <v>1292</v>
      </c>
      <c r="AC170" s="7"/>
      <c r="AD170" s="7"/>
      <c r="AE170" s="17">
        <f>C170*'Conversions, Sources &amp; Comments'!$F167/222.6</f>
        <v>0.23286358490566039</v>
      </c>
      <c r="AF170" s="16"/>
      <c r="AG170" s="17">
        <f>F170*'Conversions, Sources &amp; Comments'!$F167/222.6</f>
        <v>0.37821792452830189</v>
      </c>
      <c r="AH170" s="16"/>
      <c r="AI170" s="17">
        <f>'Conversions, Sources &amp; Comments'!$F167*I170/260</f>
        <v>0.3174634615384615</v>
      </c>
      <c r="AJ170" s="16"/>
      <c r="AK170" s="16"/>
      <c r="AL170" s="16"/>
      <c r="AM170" s="17">
        <f>'Conversions, Sources &amp; Comments'!$F167*P170/0.56</f>
        <v>2.2600374999999997</v>
      </c>
      <c r="AN170" s="17"/>
      <c r="AO170" s="17">
        <f>'Conversions, Sources &amp; Comments'!$F167*R170/0.835</f>
        <v>31.632287425149698</v>
      </c>
      <c r="AP170" s="17"/>
      <c r="AQ170" s="17">
        <f>'Conversions, Sources &amp; Comments'!$F167*T170/0.835</f>
        <v>4.1517377245508982</v>
      </c>
      <c r="AR170" s="17">
        <f>'Conversions, Sources &amp; Comments'!$F167*U170/0.835</f>
        <v>0</v>
      </c>
      <c r="AS170" s="17">
        <f>'Conversions, Sources &amp; Comments'!$F167*V170</f>
        <v>57.778349999999996</v>
      </c>
      <c r="AT170" s="17">
        <f>'Conversions, Sources &amp; Comments'!$F167*W170/0.835</f>
        <v>0</v>
      </c>
      <c r="AU170" s="17">
        <f>'Conversions, Sources &amp; Comments'!$F167*X170/56</f>
        <v>0</v>
      </c>
      <c r="AV170" s="17">
        <f>'Conversions, Sources &amp; Comments'!$F167*Y170/1000</f>
        <v>0</v>
      </c>
      <c r="AW170" s="17">
        <f>'Conversions, Sources &amp; Comments'!$F167*Z170</f>
        <v>0</v>
      </c>
      <c r="AX170" s="17">
        <f>'Conversions, Sources &amp; Comments'!$F167*AA170/1.069</f>
        <v>0</v>
      </c>
      <c r="AY170" s="17">
        <f>'Conversions, Sources &amp; Comments'!$F167*AB170/56</f>
        <v>2.5391029999999999</v>
      </c>
      <c r="AZ170" s="17">
        <f>'Conversions, Sources &amp; Comments'!$F167*AC170/0.56</f>
        <v>0</v>
      </c>
      <c r="BA170" s="16"/>
      <c r="BB170" s="17">
        <f>0.723707*BD170</f>
        <v>0.16852500644132076</v>
      </c>
      <c r="BC170" s="17">
        <v>4.7974826666666663</v>
      </c>
      <c r="BD170" s="17">
        <f t="shared" si="46"/>
        <v>0.23286358490566039</v>
      </c>
      <c r="BE170" s="17"/>
      <c r="BF170" s="17">
        <f t="shared" si="47"/>
        <v>0.50250330491818862</v>
      </c>
      <c r="BG170" s="17">
        <f t="shared" si="50"/>
        <v>0.3174634615384615</v>
      </c>
      <c r="BH170" s="17">
        <v>1.4</v>
      </c>
      <c r="BI170" s="17">
        <f t="shared" si="48"/>
        <v>2.9380487499999997</v>
      </c>
      <c r="BJ170" s="17">
        <v>3.4344237288135591</v>
      </c>
      <c r="BK170" s="17">
        <f t="shared" si="39"/>
        <v>9.3333333333333324E-2</v>
      </c>
      <c r="BL170" s="17">
        <f t="shared" si="42"/>
        <v>0.35206529466791397</v>
      </c>
      <c r="BM170" s="17">
        <f t="shared" si="40"/>
        <v>2.5391029999999999</v>
      </c>
      <c r="BN170" s="17">
        <f t="shared" si="45"/>
        <v>4.1517377245508982</v>
      </c>
      <c r="BO170" s="17">
        <f t="shared" si="41"/>
        <v>2.2600374999999997</v>
      </c>
      <c r="BP170" s="17">
        <f t="shared" ref="BP170:BP183" si="51">AY170</f>
        <v>2.5391029999999999</v>
      </c>
      <c r="BQ170" s="17">
        <v>1.251178794974684</v>
      </c>
      <c r="BR170" s="17">
        <v>2.0375820692777902</v>
      </c>
      <c r="BS170" s="17"/>
      <c r="BT170" s="17">
        <f t="shared" si="49"/>
        <v>0.70504870476929027</v>
      </c>
      <c r="BU170" s="16"/>
      <c r="BV170" s="16">
        <f>BT170/'Conversions, Sources &amp; Comments'!F167</f>
        <v>6.4063887252556952</v>
      </c>
    </row>
    <row r="171" spans="1:74" ht="12.75" customHeight="1">
      <c r="A171" s="13">
        <v>1560</v>
      </c>
      <c r="B171" s="14"/>
      <c r="C171" s="15">
        <v>725</v>
      </c>
      <c r="D171" s="15">
        <v>323</v>
      </c>
      <c r="E171" s="7"/>
      <c r="F171" s="15">
        <v>480</v>
      </c>
      <c r="G171" s="15">
        <v>456</v>
      </c>
      <c r="H171" s="15">
        <v>360</v>
      </c>
      <c r="I171" s="15">
        <v>645</v>
      </c>
      <c r="J171" s="7"/>
      <c r="K171" s="7"/>
      <c r="L171" s="7"/>
      <c r="M171" s="7"/>
      <c r="N171" s="7"/>
      <c r="O171" s="7"/>
      <c r="P171" s="15">
        <v>11.5</v>
      </c>
      <c r="Q171" s="7"/>
      <c r="R171" s="15">
        <v>237</v>
      </c>
      <c r="S171" s="7"/>
      <c r="T171" s="15">
        <v>31.5</v>
      </c>
      <c r="U171" s="7"/>
      <c r="V171" s="15">
        <v>595</v>
      </c>
      <c r="W171" s="15">
        <v>42</v>
      </c>
      <c r="X171" s="7"/>
      <c r="Y171" s="15">
        <v>3150</v>
      </c>
      <c r="Z171" s="15">
        <v>35</v>
      </c>
      <c r="AA171" s="7"/>
      <c r="AB171" s="15">
        <v>1470</v>
      </c>
      <c r="AC171" s="7"/>
      <c r="AD171" s="7"/>
      <c r="AE171" s="17">
        <f>C171*'Conversions, Sources &amp; Comments'!$F168/222.6</f>
        <v>0.35844182389937107</v>
      </c>
      <c r="AF171" s="16"/>
      <c r="AG171" s="17">
        <f>F171*'Conversions, Sources &amp; Comments'!$F168/222.6</f>
        <v>0.23731320754716981</v>
      </c>
      <c r="AH171" s="17">
        <f>G171*'Conversions, Sources &amp; Comments'!$F168/222.6</f>
        <v>0.22544754716981133</v>
      </c>
      <c r="AI171" s="17">
        <f>'Conversions, Sources &amp; Comments'!$F168*I171/260</f>
        <v>0.27301857692307691</v>
      </c>
      <c r="AJ171" s="16"/>
      <c r="AK171" s="16"/>
      <c r="AL171" s="16"/>
      <c r="AM171" s="17">
        <f>'Conversions, Sources &amp; Comments'!$F168*P171/0.56</f>
        <v>2.2600374999999997</v>
      </c>
      <c r="AN171" s="17"/>
      <c r="AO171" s="17">
        <f>'Conversions, Sources &amp; Comments'!$F168*R171/0.835</f>
        <v>31.23688383233533</v>
      </c>
      <c r="AP171" s="17"/>
      <c r="AQ171" s="17">
        <f>'Conversions, Sources &amp; Comments'!$F168*T171/0.835</f>
        <v>4.1517377245508982</v>
      </c>
      <c r="AR171" s="17">
        <f>'Conversions, Sources &amp; Comments'!$F168*U171/0.835</f>
        <v>0</v>
      </c>
      <c r="AS171" s="17">
        <f>'Conversions, Sources &amp; Comments'!$F168*V171</f>
        <v>65.482129999999998</v>
      </c>
      <c r="AT171" s="17">
        <f>'Conversions, Sources &amp; Comments'!$F168*W171/0.835</f>
        <v>5.5356502994011976</v>
      </c>
      <c r="AU171" s="17">
        <f>'Conversions, Sources &amp; Comments'!$F168*X171/56</f>
        <v>0</v>
      </c>
      <c r="AV171" s="17">
        <f>'Conversions, Sources &amp; Comments'!$F168*Y171/1000</f>
        <v>0.34667009999999998</v>
      </c>
      <c r="AW171" s="17">
        <f>'Conversions, Sources &amp; Comments'!$F168*Z171</f>
        <v>3.85189</v>
      </c>
      <c r="AX171" s="17">
        <f>'Conversions, Sources &amp; Comments'!$F168*AA171/1.069</f>
        <v>0</v>
      </c>
      <c r="AY171" s="17">
        <f>'Conversions, Sources &amp; Comments'!$F168*AB171/56</f>
        <v>2.8889175000000002</v>
      </c>
      <c r="AZ171" s="17">
        <f>'Conversions, Sources &amp; Comments'!$F168*AC171/0.56</f>
        <v>0</v>
      </c>
      <c r="BA171" s="16"/>
      <c r="BB171" s="17">
        <f>AH171</f>
        <v>0.22544754716981133</v>
      </c>
      <c r="BC171" s="17">
        <v>4.8079679999999998</v>
      </c>
      <c r="BD171" s="17">
        <f t="shared" si="46"/>
        <v>0.35844182389937107</v>
      </c>
      <c r="BE171" s="17"/>
      <c r="BF171" s="17">
        <f t="shared" si="47"/>
        <v>0.65906802994953462</v>
      </c>
      <c r="BG171" s="17">
        <f t="shared" si="50"/>
        <v>0.27301857692307691</v>
      </c>
      <c r="BH171" s="17">
        <v>1.4</v>
      </c>
      <c r="BI171" s="17">
        <f t="shared" si="48"/>
        <v>2.9380487499999997</v>
      </c>
      <c r="BJ171" s="17">
        <v>3.8703313559322039</v>
      </c>
      <c r="BK171" s="17">
        <f t="shared" si="39"/>
        <v>9.3333333333333324E-2</v>
      </c>
      <c r="BL171" s="17">
        <f t="shared" si="42"/>
        <v>0.35701833489242285</v>
      </c>
      <c r="BM171" s="17">
        <f t="shared" si="40"/>
        <v>2.8889175000000002</v>
      </c>
      <c r="BN171" s="17">
        <f t="shared" si="45"/>
        <v>4.1517377245508982</v>
      </c>
      <c r="BO171" s="17">
        <f t="shared" si="41"/>
        <v>2.2600374999999997</v>
      </c>
      <c r="BP171" s="17">
        <f t="shared" si="51"/>
        <v>2.8889175000000002</v>
      </c>
      <c r="BQ171" s="17">
        <v>1.1940902651285166</v>
      </c>
      <c r="BR171" s="17">
        <v>2.0375820692777902</v>
      </c>
      <c r="BS171" s="17"/>
      <c r="BT171" s="17">
        <f t="shared" si="49"/>
        <v>0.77948955427870492</v>
      </c>
      <c r="BU171" s="16"/>
      <c r="BV171" s="16">
        <f>BT171/'Conversions, Sources &amp; Comments'!F168</f>
        <v>7.0827916684419003</v>
      </c>
    </row>
    <row r="172" spans="1:74" ht="12.75" customHeight="1">
      <c r="A172" s="13">
        <v>1561</v>
      </c>
      <c r="B172" s="14"/>
      <c r="C172" s="15">
        <v>625</v>
      </c>
      <c r="D172" s="15">
        <v>334</v>
      </c>
      <c r="E172" s="15">
        <v>720</v>
      </c>
      <c r="F172" s="15">
        <v>516</v>
      </c>
      <c r="G172" s="15">
        <v>491</v>
      </c>
      <c r="H172" s="15">
        <v>360</v>
      </c>
      <c r="I172" s="15">
        <v>570</v>
      </c>
      <c r="J172" s="7"/>
      <c r="K172" s="7"/>
      <c r="L172" s="7"/>
      <c r="M172" s="7"/>
      <c r="N172" s="7"/>
      <c r="O172" s="7"/>
      <c r="P172" s="15">
        <v>11.5</v>
      </c>
      <c r="Q172" s="7"/>
      <c r="R172" s="15">
        <v>268</v>
      </c>
      <c r="S172" s="7"/>
      <c r="T172" s="15">
        <v>31.5</v>
      </c>
      <c r="U172" s="15">
        <v>19.600000000000001</v>
      </c>
      <c r="V172" s="15">
        <v>560</v>
      </c>
      <c r="W172" s="15">
        <v>26.2</v>
      </c>
      <c r="X172" s="15">
        <v>1050</v>
      </c>
      <c r="Y172" s="15">
        <v>3360</v>
      </c>
      <c r="Z172" s="15">
        <v>37.299999999999997</v>
      </c>
      <c r="AA172" s="7"/>
      <c r="AB172" s="15">
        <v>1557</v>
      </c>
      <c r="AC172" s="7"/>
      <c r="AD172" s="7"/>
      <c r="AE172" s="17">
        <f>C172*'Conversions, Sources &amp; Comments'!$F169/222.6</f>
        <v>0.31890723270440252</v>
      </c>
      <c r="AF172" s="17">
        <f>E172*'Conversions, Sources &amp; Comments'!$F169/222.6</f>
        <v>0.36738113207547168</v>
      </c>
      <c r="AG172" s="17">
        <f>F172*'Conversions, Sources &amp; Comments'!$F169/222.6</f>
        <v>0.26328981132075474</v>
      </c>
      <c r="AH172" s="17">
        <f>G172*'Conversions, Sources &amp; Comments'!$F169/222.6</f>
        <v>0.25053352201257861</v>
      </c>
      <c r="AI172" s="17">
        <f>'Conversions, Sources &amp; Comments'!$F169*I172/260</f>
        <v>0.24900669230769235</v>
      </c>
      <c r="AJ172" s="16"/>
      <c r="AK172" s="16"/>
      <c r="AL172" s="16"/>
      <c r="AM172" s="17">
        <f>'Conversions, Sources &amp; Comments'!$F169*P172/0.56</f>
        <v>2.3324874999999996</v>
      </c>
      <c r="AN172" s="17"/>
      <c r="AO172" s="17">
        <f>'Conversions, Sources &amp; Comments'!$F169*R172/0.835</f>
        <v>36.455061077844313</v>
      </c>
      <c r="AP172" s="17"/>
      <c r="AQ172" s="17">
        <f>'Conversions, Sources &amp; Comments'!$F169*T172/0.835</f>
        <v>4.2848299401197609</v>
      </c>
      <c r="AR172" s="17">
        <f>'Conversions, Sources &amp; Comments'!$F169*U172/0.835</f>
        <v>2.6661164071856289</v>
      </c>
      <c r="AS172" s="17">
        <f>'Conversions, Sources &amp; Comments'!$F169*V172</f>
        <v>63.605920000000005</v>
      </c>
      <c r="AT172" s="17">
        <f>'Conversions, Sources &amp; Comments'!$F169*W172/0.835</f>
        <v>3.5638902994011974</v>
      </c>
      <c r="AU172" s="17">
        <f>'Conversions, Sources &amp; Comments'!$F169*X172/56</f>
        <v>2.1296624999999998</v>
      </c>
      <c r="AV172" s="17">
        <f>'Conversions, Sources &amp; Comments'!$F169*Y172/1000</f>
        <v>0.38163552000000001</v>
      </c>
      <c r="AW172" s="17">
        <f>'Conversions, Sources &amp; Comments'!$F169*Z172</f>
        <v>4.2366085999999994</v>
      </c>
      <c r="AX172" s="17">
        <f>'Conversions, Sources &amp; Comments'!$F169*AA172/1.069</f>
        <v>0</v>
      </c>
      <c r="AY172" s="17">
        <f>'Conversions, Sources &amp; Comments'!$F169*AB172/56</f>
        <v>3.1579852499999999</v>
      </c>
      <c r="AZ172" s="17">
        <f>'Conversions, Sources &amp; Comments'!$F169*AC172/0.56</f>
        <v>0</v>
      </c>
      <c r="BA172" s="16"/>
      <c r="BB172" s="17">
        <f>AH172</f>
        <v>0.25053352201257861</v>
      </c>
      <c r="BC172" s="17">
        <v>4.8184533333333333</v>
      </c>
      <c r="BD172" s="17">
        <f t="shared" si="46"/>
        <v>0.31890723270440252</v>
      </c>
      <c r="BE172" s="17"/>
      <c r="BF172" s="17">
        <f t="shared" si="47"/>
        <v>0.61017493496125785</v>
      </c>
      <c r="BG172" s="17">
        <f t="shared" si="50"/>
        <v>0.24900669230769235</v>
      </c>
      <c r="BH172" s="17">
        <v>1.4</v>
      </c>
      <c r="BI172" s="17">
        <f t="shared" si="48"/>
        <v>3.0322337499999996</v>
      </c>
      <c r="BJ172" s="17">
        <v>3.9627966101694918</v>
      </c>
      <c r="BK172" s="17">
        <f t="shared" si="39"/>
        <v>9.3333333333333324E-2</v>
      </c>
      <c r="BL172" s="17">
        <f t="shared" si="42"/>
        <v>0.36197137511693178</v>
      </c>
      <c r="BM172" s="17">
        <f t="shared" si="40"/>
        <v>3.1579852499999999</v>
      </c>
      <c r="BN172" s="17">
        <f t="shared" si="45"/>
        <v>4.2848299401197609</v>
      </c>
      <c r="BO172" s="17">
        <f t="shared" si="41"/>
        <v>2.3324874999999996</v>
      </c>
      <c r="BP172" s="17">
        <f t="shared" si="51"/>
        <v>3.1579852499999999</v>
      </c>
      <c r="BQ172" s="17">
        <v>1.1940902651285166</v>
      </c>
      <c r="BR172" s="17">
        <v>2.0375820692777902</v>
      </c>
      <c r="BS172" s="17"/>
      <c r="BT172" s="17">
        <f t="shared" si="49"/>
        <v>0.76497482268969874</v>
      </c>
      <c r="BU172" s="16"/>
      <c r="BV172" s="16">
        <f>BT172/'Conversions, Sources &amp; Comments'!F169</f>
        <v>6.7350004638912742</v>
      </c>
    </row>
    <row r="173" spans="1:74" ht="12.75" customHeight="1">
      <c r="A173" s="13">
        <v>1562</v>
      </c>
      <c r="B173" s="14"/>
      <c r="C173" s="15">
        <v>414</v>
      </c>
      <c r="D173" s="15">
        <v>292</v>
      </c>
      <c r="E173" s="7"/>
      <c r="F173" s="15">
        <v>450</v>
      </c>
      <c r="G173" s="7"/>
      <c r="H173" s="15">
        <v>350</v>
      </c>
      <c r="I173" s="15">
        <v>652</v>
      </c>
      <c r="J173" s="7"/>
      <c r="K173" s="7"/>
      <c r="L173" s="7"/>
      <c r="M173" s="7"/>
      <c r="N173" s="7"/>
      <c r="O173" s="7"/>
      <c r="P173" s="15">
        <v>11.6</v>
      </c>
      <c r="Q173" s="7"/>
      <c r="R173" s="15">
        <v>278</v>
      </c>
      <c r="S173" s="7"/>
      <c r="T173" s="15">
        <v>31.5</v>
      </c>
      <c r="U173" s="15">
        <v>24.5</v>
      </c>
      <c r="V173" s="15">
        <v>525</v>
      </c>
      <c r="W173" s="15">
        <v>38.5</v>
      </c>
      <c r="X173" s="7"/>
      <c r="Y173" s="15">
        <v>3360</v>
      </c>
      <c r="Z173" s="15">
        <v>44.9</v>
      </c>
      <c r="AA173" s="7"/>
      <c r="AB173" s="15">
        <v>1138</v>
      </c>
      <c r="AC173" s="7"/>
      <c r="AD173" s="7"/>
      <c r="AE173" s="17">
        <f>C173*'Conversions, Sources &amp; Comments'!$F170/222.6</f>
        <v>0.21124415094339624</v>
      </c>
      <c r="AF173" s="16"/>
      <c r="AG173" s="17">
        <f>F173*'Conversions, Sources &amp; Comments'!$F170/222.6</f>
        <v>0.22961320754716982</v>
      </c>
      <c r="AH173" s="16"/>
      <c r="AI173" s="17">
        <f>'Conversions, Sources &amp; Comments'!$F170*I173/260</f>
        <v>0.28482870769230767</v>
      </c>
      <c r="AJ173" s="16"/>
      <c r="AK173" s="16"/>
      <c r="AL173" s="16"/>
      <c r="AM173" s="17">
        <f>'Conversions, Sources &amp; Comments'!$F170*P173/0.56</f>
        <v>2.35277</v>
      </c>
      <c r="AN173" s="17"/>
      <c r="AO173" s="17">
        <f>'Conversions, Sources &amp; Comments'!$F170*R173/0.835</f>
        <v>37.815324550898204</v>
      </c>
      <c r="AP173" s="17"/>
      <c r="AQ173" s="17">
        <f>'Conversions, Sources &amp; Comments'!$F170*T173/0.835</f>
        <v>4.2848299401197609</v>
      </c>
      <c r="AR173" s="17">
        <f>'Conversions, Sources &amp; Comments'!$F170*U173/0.835</f>
        <v>3.3326455089820359</v>
      </c>
      <c r="AS173" s="17">
        <f>'Conversions, Sources &amp; Comments'!$F170*V173</f>
        <v>59.630549999999999</v>
      </c>
      <c r="AT173" s="17">
        <f>'Conversions, Sources &amp; Comments'!$F170*W173/0.835</f>
        <v>5.2370143712574846</v>
      </c>
      <c r="AU173" s="17">
        <f>'Conversions, Sources &amp; Comments'!$F170*X173/56</f>
        <v>0</v>
      </c>
      <c r="AV173" s="17">
        <f>'Conversions, Sources &amp; Comments'!$F170*Y173/1000</f>
        <v>0.38163552000000001</v>
      </c>
      <c r="AW173" s="17">
        <f>'Conversions, Sources &amp; Comments'!$F170*Z173</f>
        <v>5.0998317999999996</v>
      </c>
      <c r="AX173" s="17">
        <f>'Conversions, Sources &amp; Comments'!$F170*AA173/1.069</f>
        <v>0</v>
      </c>
      <c r="AY173" s="17">
        <f>'Conversions, Sources &amp; Comments'!$F170*AB173/56</f>
        <v>2.3081485000000002</v>
      </c>
      <c r="AZ173" s="17">
        <f>'Conversions, Sources &amp; Comments'!$F170*AC173/0.56</f>
        <v>0</v>
      </c>
      <c r="BA173" s="16"/>
      <c r="BB173" s="17">
        <f>0.723707*BD173</f>
        <v>0.15287887074679246</v>
      </c>
      <c r="BC173" s="17">
        <v>4.8289386666666667</v>
      </c>
      <c r="BD173" s="17">
        <f t="shared" si="46"/>
        <v>0.21124415094339624</v>
      </c>
      <c r="BE173" s="17"/>
      <c r="BF173" s="17">
        <f t="shared" si="47"/>
        <v>0.47650628899411324</v>
      </c>
      <c r="BG173" s="17">
        <f t="shared" si="50"/>
        <v>0.28482870769230767</v>
      </c>
      <c r="BH173" s="17">
        <v>1.4</v>
      </c>
      <c r="BI173" s="17">
        <f t="shared" si="48"/>
        <v>3.0586010000000003</v>
      </c>
      <c r="BJ173" s="17">
        <v>3.9627966101694918</v>
      </c>
      <c r="BK173" s="17">
        <f t="shared" si="39"/>
        <v>9.3333333333333324E-2</v>
      </c>
      <c r="BL173" s="17">
        <f t="shared" si="42"/>
        <v>0.36692441534144066</v>
      </c>
      <c r="BM173" s="17">
        <f t="shared" si="40"/>
        <v>2.3081485000000002</v>
      </c>
      <c r="BN173" s="17">
        <f t="shared" si="45"/>
        <v>4.2848299401197609</v>
      </c>
      <c r="BO173" s="17">
        <f t="shared" si="41"/>
        <v>2.35277</v>
      </c>
      <c r="BP173" s="17">
        <f t="shared" si="51"/>
        <v>2.3081485000000002</v>
      </c>
      <c r="BQ173" s="17">
        <v>1.1940902651285166</v>
      </c>
      <c r="BR173" s="17">
        <v>2.0375820692777902</v>
      </c>
      <c r="BS173" s="17"/>
      <c r="BT173" s="17">
        <f t="shared" si="49"/>
        <v>0.70280831711819503</v>
      </c>
      <c r="BU173" s="16"/>
      <c r="BV173" s="16">
        <f>BT173/'Conversions, Sources &amp; Comments'!F170</f>
        <v>6.1876733735820375</v>
      </c>
    </row>
    <row r="174" spans="1:74" ht="12.75" customHeight="1">
      <c r="A174" s="13">
        <v>1563</v>
      </c>
      <c r="B174" s="14"/>
      <c r="C174" s="15">
        <v>407</v>
      </c>
      <c r="D174" s="15">
        <v>337</v>
      </c>
      <c r="E174" s="7"/>
      <c r="F174" s="15">
        <v>520</v>
      </c>
      <c r="G174" s="15">
        <v>475</v>
      </c>
      <c r="H174" s="15">
        <v>393</v>
      </c>
      <c r="I174" s="15">
        <v>720</v>
      </c>
      <c r="J174" s="7"/>
      <c r="K174" s="7"/>
      <c r="L174" s="7"/>
      <c r="M174" s="7"/>
      <c r="N174" s="7"/>
      <c r="O174" s="7"/>
      <c r="P174" s="15">
        <v>12.2</v>
      </c>
      <c r="Q174" s="7"/>
      <c r="R174" s="15">
        <v>325</v>
      </c>
      <c r="S174" s="7"/>
      <c r="T174" s="15">
        <v>31.5</v>
      </c>
      <c r="U174" s="7"/>
      <c r="V174" s="15">
        <v>525</v>
      </c>
      <c r="W174" s="15">
        <v>22.7</v>
      </c>
      <c r="X174" s="15">
        <v>1050</v>
      </c>
      <c r="Y174" s="15">
        <v>3570</v>
      </c>
      <c r="Z174" s="15">
        <v>39.6</v>
      </c>
      <c r="AA174" s="15">
        <v>3.5</v>
      </c>
      <c r="AB174" s="15">
        <v>997</v>
      </c>
      <c r="AC174" s="7"/>
      <c r="AD174" s="7"/>
      <c r="AE174" s="17">
        <f>C174*'Conversions, Sources &amp; Comments'!$F171/222.6</f>
        <v>0.20767238993710693</v>
      </c>
      <c r="AF174" s="16"/>
      <c r="AG174" s="17">
        <f>F174*'Conversions, Sources &amp; Comments'!$F171/222.6</f>
        <v>0.26533081761006289</v>
      </c>
      <c r="AH174" s="17">
        <f>G174*'Conversions, Sources &amp; Comments'!$F171/222.6</f>
        <v>0.24236949685534592</v>
      </c>
      <c r="AI174" s="17">
        <f>'Conversions, Sources &amp; Comments'!$F171*I174/260</f>
        <v>0.31453476923076923</v>
      </c>
      <c r="AJ174" s="16"/>
      <c r="AK174" s="16"/>
      <c r="AL174" s="16"/>
      <c r="AM174" s="17">
        <f>'Conversions, Sources &amp; Comments'!$F171*P174/0.56</f>
        <v>2.4744649999999995</v>
      </c>
      <c r="AN174" s="17"/>
      <c r="AO174" s="17">
        <f>'Conversions, Sources &amp; Comments'!$F171*R174/0.835</f>
        <v>44.208562874251498</v>
      </c>
      <c r="AP174" s="17"/>
      <c r="AQ174" s="17">
        <f>'Conversions, Sources &amp; Comments'!$F171*T174/0.835</f>
        <v>4.2848299401197609</v>
      </c>
      <c r="AR174" s="17">
        <f>'Conversions, Sources &amp; Comments'!$F171*U174/0.835</f>
        <v>0</v>
      </c>
      <c r="AS174" s="17">
        <f>'Conversions, Sources &amp; Comments'!$F171*V174</f>
        <v>59.630549999999999</v>
      </c>
      <c r="AT174" s="17">
        <f>'Conversions, Sources &amp; Comments'!$F171*W174/0.835</f>
        <v>3.0877980838323356</v>
      </c>
      <c r="AU174" s="17">
        <f>'Conversions, Sources &amp; Comments'!$F171*X174/56</f>
        <v>2.1296624999999998</v>
      </c>
      <c r="AV174" s="17">
        <f>'Conversions, Sources &amp; Comments'!$F171*Y174/1000</f>
        <v>0.40548774000000004</v>
      </c>
      <c r="AW174" s="17">
        <f>'Conversions, Sources &amp; Comments'!$F171*Z174</f>
        <v>4.4978471999999998</v>
      </c>
      <c r="AX174" s="17">
        <f>'Conversions, Sources &amp; Comments'!$F171*AA174/1.069</f>
        <v>0.37187745556594953</v>
      </c>
      <c r="AY174" s="17">
        <f>'Conversions, Sources &amp; Comments'!$F171*AB174/56</f>
        <v>2.02216525</v>
      </c>
      <c r="AZ174" s="17">
        <f>'Conversions, Sources &amp; Comments'!$F171*AC174/0.56</f>
        <v>0</v>
      </c>
      <c r="BA174" s="16"/>
      <c r="BB174" s="17">
        <f>AH174</f>
        <v>0.24236949685534592</v>
      </c>
      <c r="BC174" s="17">
        <v>4.8394240000000002</v>
      </c>
      <c r="BD174" s="17">
        <f t="shared" si="46"/>
        <v>0.20767238993710693</v>
      </c>
      <c r="BE174" s="17"/>
      <c r="BF174" s="17">
        <f t="shared" si="47"/>
        <v>0.47236346982545913</v>
      </c>
      <c r="BG174" s="17">
        <f t="shared" si="50"/>
        <v>0.31453476923076923</v>
      </c>
      <c r="BH174" s="17">
        <v>1.4</v>
      </c>
      <c r="BI174" s="17">
        <f t="shared" si="48"/>
        <v>3.2168044999999994</v>
      </c>
      <c r="BJ174" s="17">
        <v>4.2930296610169494</v>
      </c>
      <c r="BK174" s="17">
        <f t="shared" si="39"/>
        <v>9.3333333333333324E-2</v>
      </c>
      <c r="BL174" s="17">
        <f>AX174</f>
        <v>0.37187745556594953</v>
      </c>
      <c r="BM174" s="17">
        <f t="shared" si="40"/>
        <v>2.02216525</v>
      </c>
      <c r="BN174" s="17">
        <f t="shared" si="45"/>
        <v>4.2848299401197609</v>
      </c>
      <c r="BO174" s="17">
        <f t="shared" si="41"/>
        <v>2.4744649999999995</v>
      </c>
      <c r="BP174" s="17">
        <f t="shared" si="51"/>
        <v>2.02216525</v>
      </c>
      <c r="BQ174" s="17">
        <v>1.1664635573881061</v>
      </c>
      <c r="BR174" s="17">
        <v>3.5764281940985585</v>
      </c>
      <c r="BS174" s="17"/>
      <c r="BT174" s="17">
        <f t="shared" si="49"/>
        <v>0.70985390694016914</v>
      </c>
      <c r="BU174" s="16"/>
      <c r="BV174" s="16">
        <f>BT174/'Conversions, Sources &amp; Comments'!F171</f>
        <v>6.2497042395817042</v>
      </c>
    </row>
    <row r="175" spans="1:74" ht="12.75" customHeight="1">
      <c r="A175" s="13">
        <v>1564</v>
      </c>
      <c r="B175" s="14"/>
      <c r="C175" s="15">
        <v>465</v>
      </c>
      <c r="D175" s="15">
        <v>357</v>
      </c>
      <c r="E175" s="15">
        <v>620</v>
      </c>
      <c r="F175" s="15">
        <v>540</v>
      </c>
      <c r="G175" s="15">
        <v>480</v>
      </c>
      <c r="H175" s="15">
        <v>375</v>
      </c>
      <c r="I175" s="15">
        <v>623</v>
      </c>
      <c r="J175" s="7"/>
      <c r="K175" s="7"/>
      <c r="L175" s="7"/>
      <c r="M175" s="7"/>
      <c r="N175" s="7"/>
      <c r="O175" s="7"/>
      <c r="P175" s="15">
        <v>14</v>
      </c>
      <c r="Q175" s="7"/>
      <c r="R175" s="15">
        <v>315</v>
      </c>
      <c r="S175" s="7"/>
      <c r="T175" s="15">
        <v>38.5</v>
      </c>
      <c r="U175" s="15">
        <v>38.5</v>
      </c>
      <c r="V175" s="15">
        <v>525</v>
      </c>
      <c r="W175" s="7"/>
      <c r="X175" s="7"/>
      <c r="Y175" s="15">
        <v>2940</v>
      </c>
      <c r="Z175" s="15">
        <v>32.6</v>
      </c>
      <c r="AA175" s="15">
        <v>3.5</v>
      </c>
      <c r="AB175" s="15">
        <v>945</v>
      </c>
      <c r="AC175" s="7"/>
      <c r="AD175" s="7"/>
      <c r="AE175" s="17">
        <f>C175*'Conversions, Sources &amp; Comments'!$F172/222.6</f>
        <v>0.23726698113207548</v>
      </c>
      <c r="AF175" s="17">
        <f>E175*'Conversions, Sources &amp; Comments'!$F172/222.6</f>
        <v>0.31635597484276728</v>
      </c>
      <c r="AG175" s="17">
        <f>F175*'Conversions, Sources &amp; Comments'!$F172/222.6</f>
        <v>0.27553584905660378</v>
      </c>
      <c r="AH175" s="17">
        <f>G175*'Conversions, Sources &amp; Comments'!$F172/222.6</f>
        <v>0.24492075471698113</v>
      </c>
      <c r="AI175" s="17">
        <f>'Conversions, Sources &amp; Comments'!$F172*I175/260</f>
        <v>0.2721599461538462</v>
      </c>
      <c r="AJ175" s="16"/>
      <c r="AK175" s="16"/>
      <c r="AL175" s="16"/>
      <c r="AM175" s="17">
        <f>'Conversions, Sources &amp; Comments'!$F172*P175/0.56</f>
        <v>2.83955</v>
      </c>
      <c r="AN175" s="17"/>
      <c r="AO175" s="17">
        <f>'Conversions, Sources &amp; Comments'!$F172*R175/0.835</f>
        <v>42.848299401197615</v>
      </c>
      <c r="AP175" s="17"/>
      <c r="AQ175" s="17">
        <f>'Conversions, Sources &amp; Comments'!$F172*T175/0.835</f>
        <v>5.2370143712574846</v>
      </c>
      <c r="AR175" s="17">
        <f>'Conversions, Sources &amp; Comments'!$F172*U175/0.835</f>
        <v>5.2370143712574846</v>
      </c>
      <c r="AS175" s="17">
        <f>'Conversions, Sources &amp; Comments'!$F172*V175</f>
        <v>59.630549999999999</v>
      </c>
      <c r="AT175" s="17">
        <f>'Conversions, Sources &amp; Comments'!$F172*W175/0.835</f>
        <v>0</v>
      </c>
      <c r="AU175" s="17">
        <f>'Conversions, Sources &amp; Comments'!$F172*X175/56</f>
        <v>0</v>
      </c>
      <c r="AV175" s="17">
        <f>'Conversions, Sources &amp; Comments'!$F172*Y175/1000</f>
        <v>0.33393107999999999</v>
      </c>
      <c r="AW175" s="17">
        <f>'Conversions, Sources &amp; Comments'!$F172*Z175</f>
        <v>3.7027732000000002</v>
      </c>
      <c r="AX175" s="17">
        <f>'Conversions, Sources &amp; Comments'!$F172*AA175/1.069</f>
        <v>0.37187745556594953</v>
      </c>
      <c r="AY175" s="17">
        <f>'Conversions, Sources &amp; Comments'!$F172*AB175/56</f>
        <v>1.91669625</v>
      </c>
      <c r="AZ175" s="17">
        <f>'Conversions, Sources &amp; Comments'!$F172*AC175/0.56</f>
        <v>0</v>
      </c>
      <c r="BA175" s="16"/>
      <c r="BB175" s="17">
        <f>AH175</f>
        <v>0.24492075471698113</v>
      </c>
      <c r="BC175" s="17">
        <v>4.8499093333333336</v>
      </c>
      <c r="BD175" s="17">
        <f t="shared" si="46"/>
        <v>0.23726698113207548</v>
      </c>
      <c r="BE175" s="17"/>
      <c r="BF175" s="17">
        <f t="shared" si="47"/>
        <v>0.50949113468573581</v>
      </c>
      <c r="BG175" s="17">
        <f t="shared" si="50"/>
        <v>0.2721599461538462</v>
      </c>
      <c r="BH175" s="17">
        <v>1.4</v>
      </c>
      <c r="BI175" s="17">
        <f t="shared" si="48"/>
        <v>3.6914150000000001</v>
      </c>
      <c r="BJ175" s="17">
        <v>4.2930296610169494</v>
      </c>
      <c r="BK175" s="17">
        <f t="shared" si="39"/>
        <v>9.3333333333333324E-2</v>
      </c>
      <c r="BL175" s="17">
        <f>AX175</f>
        <v>0.37187745556594953</v>
      </c>
      <c r="BM175" s="17">
        <f t="shared" si="40"/>
        <v>1.91669625</v>
      </c>
      <c r="BN175" s="17">
        <f t="shared" si="45"/>
        <v>5.2370143712574846</v>
      </c>
      <c r="BO175" s="17">
        <f t="shared" si="41"/>
        <v>2.83955</v>
      </c>
      <c r="BP175" s="17">
        <f t="shared" si="51"/>
        <v>1.91669625</v>
      </c>
      <c r="BQ175" s="17">
        <v>1.4167172637117993</v>
      </c>
      <c r="BR175" s="17">
        <v>3.0563731039166857</v>
      </c>
      <c r="BS175" s="17"/>
      <c r="BT175" s="17">
        <f t="shared" si="49"/>
        <v>0.7422345620057974</v>
      </c>
      <c r="BU175" s="16"/>
      <c r="BV175" s="16">
        <f>BT175/'Conversions, Sources &amp; Comments'!F172</f>
        <v>6.5347903893732928</v>
      </c>
    </row>
    <row r="176" spans="1:74" ht="12.75" customHeight="1">
      <c r="A176" s="13">
        <v>1565</v>
      </c>
      <c r="B176" s="14"/>
      <c r="C176" s="15">
        <v>450</v>
      </c>
      <c r="D176" s="15">
        <v>363</v>
      </c>
      <c r="E176" s="15">
        <v>607</v>
      </c>
      <c r="F176" s="15">
        <v>540</v>
      </c>
      <c r="G176" s="7"/>
      <c r="H176" s="15">
        <v>405</v>
      </c>
      <c r="I176" s="15">
        <v>865</v>
      </c>
      <c r="J176" s="7"/>
      <c r="K176" s="7"/>
      <c r="L176" s="7"/>
      <c r="M176" s="7"/>
      <c r="N176" s="7"/>
      <c r="O176" s="7"/>
      <c r="P176" s="15">
        <v>14</v>
      </c>
      <c r="Q176" s="7"/>
      <c r="R176" s="15">
        <v>345</v>
      </c>
      <c r="S176" s="7"/>
      <c r="T176" s="7"/>
      <c r="U176" s="7"/>
      <c r="V176" s="7"/>
      <c r="W176" s="15">
        <v>23.6</v>
      </c>
      <c r="X176" s="7"/>
      <c r="Y176" s="15">
        <v>3097</v>
      </c>
      <c r="Z176" s="15">
        <v>34</v>
      </c>
      <c r="AA176" s="15">
        <v>3.5</v>
      </c>
      <c r="AB176" s="15">
        <v>945</v>
      </c>
      <c r="AC176" s="7"/>
      <c r="AD176" s="7"/>
      <c r="AE176" s="17">
        <f>C176*'Conversions, Sources &amp; Comments'!$F173/222.6</f>
        <v>0.22961320754716982</v>
      </c>
      <c r="AF176" s="17">
        <f>E176*'Conversions, Sources &amp; Comments'!$F173/222.6</f>
        <v>0.30972270440251576</v>
      </c>
      <c r="AG176" s="17">
        <f>F176*'Conversions, Sources &amp; Comments'!$F173/222.6</f>
        <v>0.27553584905660378</v>
      </c>
      <c r="AH176" s="16"/>
      <c r="AI176" s="17">
        <f>'Conversions, Sources &amp; Comments'!$F173*I176/260</f>
        <v>0.37787857692307691</v>
      </c>
      <c r="AJ176" s="16"/>
      <c r="AK176" s="16"/>
      <c r="AL176" s="16"/>
      <c r="AM176" s="17">
        <f>'Conversions, Sources &amp; Comments'!$F173*P176/0.56</f>
        <v>2.83955</v>
      </c>
      <c r="AN176" s="17"/>
      <c r="AO176" s="17">
        <f>'Conversions, Sources &amp; Comments'!$F173*R176/0.835</f>
        <v>46.929089820359287</v>
      </c>
      <c r="AP176" s="17"/>
      <c r="AQ176" s="17">
        <f>'Conversions, Sources &amp; Comments'!$F173*T176/0.835</f>
        <v>0</v>
      </c>
      <c r="AR176" s="17">
        <f>'Conversions, Sources &amp; Comments'!$F173*U176/0.835</f>
        <v>0</v>
      </c>
      <c r="AS176" s="17">
        <f>'Conversions, Sources &amp; Comments'!$F173*V176</f>
        <v>0</v>
      </c>
      <c r="AT176" s="17">
        <f>'Conversions, Sources &amp; Comments'!$F173*W176/0.835</f>
        <v>3.2102217964071857</v>
      </c>
      <c r="AU176" s="17">
        <f>'Conversions, Sources &amp; Comments'!$F173*X176/56</f>
        <v>0</v>
      </c>
      <c r="AV176" s="17">
        <f>'Conversions, Sources &amp; Comments'!$F173*Y176/1000</f>
        <v>0.35176345400000003</v>
      </c>
      <c r="AW176" s="17">
        <f>'Conversions, Sources &amp; Comments'!$F173*Z176</f>
        <v>3.8617880000000002</v>
      </c>
      <c r="AX176" s="17">
        <f>'Conversions, Sources &amp; Comments'!$F173*AA176/1.069</f>
        <v>0.37187745556594953</v>
      </c>
      <c r="AY176" s="17">
        <f>'Conversions, Sources &amp; Comments'!$F173*AB176/56</f>
        <v>1.91669625</v>
      </c>
      <c r="AZ176" s="17">
        <f>'Conversions, Sources &amp; Comments'!$F173*AC176/0.56</f>
        <v>0</v>
      </c>
      <c r="BA176" s="16"/>
      <c r="BB176" s="17">
        <f>0.723707*BD176</f>
        <v>0.16617268559433962</v>
      </c>
      <c r="BC176" s="17">
        <v>4.8603946666666671</v>
      </c>
      <c r="BD176" s="17">
        <f t="shared" si="46"/>
        <v>0.22961320754716982</v>
      </c>
      <c r="BE176" s="17"/>
      <c r="BF176" s="17">
        <f t="shared" si="47"/>
        <v>0.50026887132890563</v>
      </c>
      <c r="BG176" s="17">
        <f t="shared" si="50"/>
        <v>0.37787857692307691</v>
      </c>
      <c r="BH176" s="17">
        <v>1.4</v>
      </c>
      <c r="BI176" s="17">
        <f t="shared" si="48"/>
        <v>3.6914150000000001</v>
      </c>
      <c r="BJ176" s="17">
        <v>4.623262711864407</v>
      </c>
      <c r="BK176" s="17">
        <f t="shared" si="39"/>
        <v>9.3333333333333324E-2</v>
      </c>
      <c r="BL176" s="17">
        <f>AX176</f>
        <v>0.37187745556594953</v>
      </c>
      <c r="BM176" s="17">
        <f t="shared" si="40"/>
        <v>1.91669625</v>
      </c>
      <c r="BN176" s="17">
        <v>5.5</v>
      </c>
      <c r="BO176" s="17">
        <f t="shared" ref="BO176:BO207" si="52">AM176</f>
        <v>2.83955</v>
      </c>
      <c r="BP176" s="17">
        <f t="shared" si="51"/>
        <v>1.91669625</v>
      </c>
      <c r="BQ176" s="17">
        <v>1.822599308418916</v>
      </c>
      <c r="BR176" s="17">
        <v>2.8936555388615615</v>
      </c>
      <c r="BS176" s="17"/>
      <c r="BT176" s="17">
        <f t="shared" si="49"/>
        <v>0.7636385025356468</v>
      </c>
      <c r="BU176" s="16"/>
      <c r="BV176" s="16">
        <f>BT176/'Conversions, Sources &amp; Comments'!F173</f>
        <v>6.723235218042003</v>
      </c>
    </row>
    <row r="177" spans="1:74" ht="12.75" customHeight="1">
      <c r="A177" s="13">
        <v>1566</v>
      </c>
      <c r="B177" s="14"/>
      <c r="C177" s="15">
        <v>1027</v>
      </c>
      <c r="D177" s="15">
        <v>347</v>
      </c>
      <c r="E177" s="15">
        <v>1128</v>
      </c>
      <c r="F177" s="15">
        <v>1273</v>
      </c>
      <c r="G177" s="7"/>
      <c r="H177" s="15">
        <v>476</v>
      </c>
      <c r="I177" s="15">
        <v>718</v>
      </c>
      <c r="J177" s="7"/>
      <c r="K177" s="7"/>
      <c r="L177" s="7"/>
      <c r="M177" s="7"/>
      <c r="N177" s="7"/>
      <c r="O177" s="7"/>
      <c r="P177" s="15">
        <v>14</v>
      </c>
      <c r="Q177" s="7"/>
      <c r="R177" s="15">
        <v>302</v>
      </c>
      <c r="S177" s="7"/>
      <c r="T177" s="15">
        <v>42</v>
      </c>
      <c r="U177" s="15">
        <v>19.2</v>
      </c>
      <c r="V177" s="15">
        <v>504</v>
      </c>
      <c r="W177" s="15">
        <v>22.3</v>
      </c>
      <c r="X177" s="15">
        <v>1050</v>
      </c>
      <c r="Y177" s="15">
        <v>3150</v>
      </c>
      <c r="Z177" s="15">
        <v>42</v>
      </c>
      <c r="AA177" s="15">
        <v>3.5</v>
      </c>
      <c r="AB177" s="15">
        <v>1393</v>
      </c>
      <c r="AC177" s="7"/>
      <c r="AD177" s="7"/>
      <c r="AE177" s="17">
        <f>C177*'Conversions, Sources &amp; Comments'!$F174/222.6</f>
        <v>0.52402836477987425</v>
      </c>
      <c r="AF177" s="17">
        <f>E177*'Conversions, Sources &amp; Comments'!$F174/222.6</f>
        <v>0.57556377358490574</v>
      </c>
      <c r="AG177" s="17">
        <f>F177*'Conversions, Sources &amp; Comments'!$F174/222.6</f>
        <v>0.64955025157232704</v>
      </c>
      <c r="AH177" s="16"/>
      <c r="AI177" s="17">
        <f>'Conversions, Sources &amp; Comments'!$F174*I177/260</f>
        <v>0.31366106153846157</v>
      </c>
      <c r="AJ177" s="16"/>
      <c r="AK177" s="16"/>
      <c r="AL177" s="16"/>
      <c r="AM177" s="17">
        <f>'Conversions, Sources &amp; Comments'!$F174*P177/0.56</f>
        <v>2.83955</v>
      </c>
      <c r="AN177" s="17"/>
      <c r="AO177" s="17">
        <f>'Conversions, Sources &amp; Comments'!$F174*R177/0.835</f>
        <v>41.079956886227542</v>
      </c>
      <c r="AP177" s="17"/>
      <c r="AQ177" s="17">
        <f>'Conversions, Sources &amp; Comments'!$F174*T177/0.835</f>
        <v>5.7131065868263482</v>
      </c>
      <c r="AR177" s="17">
        <f>'Conversions, Sources &amp; Comments'!$F174*U177/0.835</f>
        <v>2.6117058682634728</v>
      </c>
      <c r="AS177" s="17">
        <f>'Conversions, Sources &amp; Comments'!$F174*V177</f>
        <v>57.245328000000001</v>
      </c>
      <c r="AT177" s="17">
        <f>'Conversions, Sources &amp; Comments'!$F174*W177/0.835</f>
        <v>3.0333875449101799</v>
      </c>
      <c r="AU177" s="17">
        <f>'Conversions, Sources &amp; Comments'!$F174*X177/56</f>
        <v>2.1296624999999998</v>
      </c>
      <c r="AV177" s="17">
        <f>'Conversions, Sources &amp; Comments'!$F174*Y177/1000</f>
        <v>0.35778329999999997</v>
      </c>
      <c r="AW177" s="17">
        <f>'Conversions, Sources &amp; Comments'!$F174*Z177</f>
        <v>4.7704440000000004</v>
      </c>
      <c r="AX177" s="17">
        <f>'Conversions, Sources &amp; Comments'!$F174*AA177/1.069</f>
        <v>0.37187745556594953</v>
      </c>
      <c r="AY177" s="17">
        <f>'Conversions, Sources &amp; Comments'!$F174*AB177/56</f>
        <v>2.8253522500000003</v>
      </c>
      <c r="AZ177" s="17">
        <f>'Conversions, Sources &amp; Comments'!$F174*AC177/0.56</f>
        <v>0</v>
      </c>
      <c r="BA177" s="16"/>
      <c r="BB177" s="17">
        <f>0.723707*BD177</f>
        <v>0.37924299578974846</v>
      </c>
      <c r="BC177" s="17">
        <v>4.8708799999999997</v>
      </c>
      <c r="BD177" s="17">
        <f t="shared" si="46"/>
        <v>0.52402836477987425</v>
      </c>
      <c r="BE177" s="17"/>
      <c r="BF177" s="17">
        <f t="shared" si="47"/>
        <v>0.86692547789710694</v>
      </c>
      <c r="BG177" s="17">
        <f t="shared" si="50"/>
        <v>0.31366106153846157</v>
      </c>
      <c r="BH177" s="17">
        <v>1.4</v>
      </c>
      <c r="BI177" s="17">
        <f t="shared" si="48"/>
        <v>3.6914150000000001</v>
      </c>
      <c r="BJ177" s="17">
        <v>4.4251228813559322</v>
      </c>
      <c r="BK177" s="17">
        <f t="shared" si="39"/>
        <v>9.3333333333333324E-2</v>
      </c>
      <c r="BL177" s="17">
        <f>AX177</f>
        <v>0.37187745556594953</v>
      </c>
      <c r="BM177" s="17">
        <f t="shared" si="40"/>
        <v>2.8253522500000003</v>
      </c>
      <c r="BN177" s="17">
        <f t="shared" ref="BN177:BN206" si="53">AQ177</f>
        <v>5.7131065868263482</v>
      </c>
      <c r="BO177" s="17">
        <f t="shared" si="52"/>
        <v>2.83955</v>
      </c>
      <c r="BP177" s="17">
        <f t="shared" si="51"/>
        <v>2.8253522500000003</v>
      </c>
      <c r="BQ177" s="17">
        <v>1.822599308418916</v>
      </c>
      <c r="BR177" s="17">
        <v>2.6660646537825619</v>
      </c>
      <c r="BS177" s="17"/>
      <c r="BT177" s="17">
        <f t="shared" si="49"/>
        <v>0.92790126983499055</v>
      </c>
      <c r="BU177" s="16"/>
      <c r="BV177" s="16">
        <f>BT177/'Conversions, Sources &amp; Comments'!F174</f>
        <v>8.1694394343733201</v>
      </c>
    </row>
    <row r="178" spans="1:74" ht="12.75" customHeight="1">
      <c r="A178" s="13">
        <v>1567</v>
      </c>
      <c r="B178" s="14"/>
      <c r="C178" s="15">
        <v>915</v>
      </c>
      <c r="D178" s="15">
        <v>469</v>
      </c>
      <c r="E178" s="15">
        <v>1050</v>
      </c>
      <c r="F178" s="15">
        <v>840</v>
      </c>
      <c r="G178" s="15">
        <v>730</v>
      </c>
      <c r="H178" s="15">
        <v>450</v>
      </c>
      <c r="I178" s="15">
        <v>910</v>
      </c>
      <c r="J178" s="7"/>
      <c r="K178" s="7"/>
      <c r="L178" s="7"/>
      <c r="M178" s="7"/>
      <c r="N178" s="7"/>
      <c r="O178" s="7"/>
      <c r="P178" s="15">
        <v>14</v>
      </c>
      <c r="Q178" s="7"/>
      <c r="R178" s="15">
        <v>325</v>
      </c>
      <c r="S178" s="7"/>
      <c r="T178" s="15">
        <v>42</v>
      </c>
      <c r="U178" s="15">
        <v>19.2</v>
      </c>
      <c r="V178" s="15">
        <v>514</v>
      </c>
      <c r="W178" s="7"/>
      <c r="X178" s="15">
        <v>1023</v>
      </c>
      <c r="Y178" s="15">
        <v>3150</v>
      </c>
      <c r="Z178" s="15">
        <v>42</v>
      </c>
      <c r="AA178" s="7"/>
      <c r="AB178" s="15">
        <v>1330</v>
      </c>
      <c r="AC178" s="15">
        <v>6.88</v>
      </c>
      <c r="AD178" s="15"/>
      <c r="AE178" s="17">
        <f>C178*'Conversions, Sources &amp; Comments'!$F175/222.6</f>
        <v>0.4668801886792453</v>
      </c>
      <c r="AF178" s="17">
        <f>E178*'Conversions, Sources &amp; Comments'!$F175/222.6</f>
        <v>0.53576415094339624</v>
      </c>
      <c r="AG178" s="17">
        <f>F178*'Conversions, Sources &amp; Comments'!$F175/222.6</f>
        <v>0.42861132075471697</v>
      </c>
      <c r="AH178" s="17">
        <f>G178*'Conversions, Sources &amp; Comments'!$F175/222.6</f>
        <v>0.37248364779874216</v>
      </c>
      <c r="AI178" s="17">
        <f>'Conversions, Sources &amp; Comments'!$F175*I178/260</f>
        <v>0.39753700000000003</v>
      </c>
      <c r="AJ178" s="16"/>
      <c r="AK178" s="16"/>
      <c r="AL178" s="16"/>
      <c r="AM178" s="17">
        <f>'Conversions, Sources &amp; Comments'!$F175*P178/0.56</f>
        <v>2.83955</v>
      </c>
      <c r="AN178" s="17"/>
      <c r="AO178" s="17">
        <f>'Conversions, Sources &amp; Comments'!$F175*R178/0.835</f>
        <v>44.208562874251498</v>
      </c>
      <c r="AP178" s="17"/>
      <c r="AQ178" s="17">
        <f>'Conversions, Sources &amp; Comments'!$F175*T178/0.835</f>
        <v>5.7131065868263482</v>
      </c>
      <c r="AR178" s="17">
        <f>'Conversions, Sources &amp; Comments'!$F175*U178/0.835</f>
        <v>2.6117058682634728</v>
      </c>
      <c r="AS178" s="17">
        <f>'Conversions, Sources &amp; Comments'!$F175*V178</f>
        <v>58.381148000000003</v>
      </c>
      <c r="AT178" s="17">
        <f>'Conversions, Sources &amp; Comments'!$F175*W178/0.835</f>
        <v>0</v>
      </c>
      <c r="AU178" s="17">
        <f>'Conversions, Sources &amp; Comments'!$F175*X178/56</f>
        <v>2.0748997500000002</v>
      </c>
      <c r="AV178" s="17">
        <f>'Conversions, Sources &amp; Comments'!$F175*Y178/1000</f>
        <v>0.35778329999999997</v>
      </c>
      <c r="AW178" s="17">
        <f>'Conversions, Sources &amp; Comments'!$F175*Z178</f>
        <v>4.7704440000000004</v>
      </c>
      <c r="AX178" s="17">
        <f>'Conversions, Sources &amp; Comments'!$F175*AA178/1.069</f>
        <v>0</v>
      </c>
      <c r="AY178" s="17">
        <f>'Conversions, Sources &amp; Comments'!$F175*AB178/56</f>
        <v>2.6975725000000002</v>
      </c>
      <c r="AZ178" s="17">
        <f>'Conversions, Sources &amp; Comments'!$F175*AC178/0.56</f>
        <v>1.3954359999999999</v>
      </c>
      <c r="BA178" s="16"/>
      <c r="BB178" s="17">
        <f t="shared" ref="BB178:BB186" si="54">AH178</f>
        <v>0.37248364779874216</v>
      </c>
      <c r="BC178" s="17">
        <v>4.8813653333333331</v>
      </c>
      <c r="BD178" s="17">
        <f t="shared" si="46"/>
        <v>0.4668801886792453</v>
      </c>
      <c r="BE178" s="17"/>
      <c r="BF178" s="17">
        <f t="shared" si="47"/>
        <v>0.79611495375864161</v>
      </c>
      <c r="BG178" s="17">
        <f t="shared" si="50"/>
        <v>0.39753700000000003</v>
      </c>
      <c r="BH178" s="17">
        <f t="shared" ref="BH178:BH186" si="55">AZ178</f>
        <v>1.3954359999999999</v>
      </c>
      <c r="BI178" s="17">
        <f t="shared" si="48"/>
        <v>3.6914150000000001</v>
      </c>
      <c r="BJ178" s="17">
        <v>4.623262711864407</v>
      </c>
      <c r="BK178" s="17">
        <f t="shared" si="39"/>
        <v>9.302906666666666E-2</v>
      </c>
      <c r="BL178" s="17">
        <v>0.37187745556594953</v>
      </c>
      <c r="BM178" s="17">
        <f t="shared" si="40"/>
        <v>2.6975725000000002</v>
      </c>
      <c r="BN178" s="17">
        <f t="shared" si="53"/>
        <v>5.7131065868263482</v>
      </c>
      <c r="BO178" s="17">
        <f t="shared" si="52"/>
        <v>2.83955</v>
      </c>
      <c r="BP178" s="17">
        <f t="shared" si="51"/>
        <v>2.6975725000000002</v>
      </c>
      <c r="BQ178" s="17">
        <v>1.822599308418916</v>
      </c>
      <c r="BR178" s="17">
        <v>2.9651841027435322</v>
      </c>
      <c r="BS178" s="17"/>
      <c r="BT178" s="17">
        <f t="shared" si="49"/>
        <v>0.90790945004567014</v>
      </c>
      <c r="BU178" s="16"/>
      <c r="BV178" s="16">
        <f>BT178/'Conversions, Sources &amp; Comments'!F175</f>
        <v>7.993427215982023</v>
      </c>
    </row>
    <row r="179" spans="1:74" ht="12.75" customHeight="1">
      <c r="A179" s="13">
        <v>1568</v>
      </c>
      <c r="B179" s="14"/>
      <c r="C179" s="7"/>
      <c r="D179" s="7"/>
      <c r="E179" s="15">
        <v>1070</v>
      </c>
      <c r="F179" s="7"/>
      <c r="G179" s="15">
        <v>465</v>
      </c>
      <c r="H179" s="15">
        <v>444</v>
      </c>
      <c r="I179" s="15">
        <v>860</v>
      </c>
      <c r="J179" s="7"/>
      <c r="K179" s="7"/>
      <c r="L179" s="7"/>
      <c r="M179" s="7"/>
      <c r="N179" s="7"/>
      <c r="O179" s="7"/>
      <c r="P179" s="15">
        <v>14</v>
      </c>
      <c r="Q179" s="7"/>
      <c r="R179" s="15">
        <v>300</v>
      </c>
      <c r="S179" s="7"/>
      <c r="T179" s="15">
        <v>42</v>
      </c>
      <c r="U179" s="15">
        <v>21</v>
      </c>
      <c r="V179" s="15">
        <v>514</v>
      </c>
      <c r="W179" s="15">
        <v>17.5</v>
      </c>
      <c r="X179" s="15">
        <v>1050</v>
      </c>
      <c r="Y179" s="15">
        <v>3465</v>
      </c>
      <c r="Z179" s="15">
        <v>39.6</v>
      </c>
      <c r="AA179" s="7"/>
      <c r="AB179" s="15">
        <v>1400</v>
      </c>
      <c r="AC179" s="15">
        <v>6.5</v>
      </c>
      <c r="AD179" s="15"/>
      <c r="AE179" s="16"/>
      <c r="AF179" s="17">
        <f>E179*'Conversions, Sources &amp; Comments'!$F176/222.6</f>
        <v>0.54596918238993719</v>
      </c>
      <c r="AG179" s="16"/>
      <c r="AH179" s="17">
        <f>G179*'Conversions, Sources &amp; Comments'!$F176/222.6</f>
        <v>0.23726698113207548</v>
      </c>
      <c r="AI179" s="17">
        <f>'Conversions, Sources &amp; Comments'!$F176*I179/260</f>
        <v>0.37569430769230772</v>
      </c>
      <c r="AJ179" s="16"/>
      <c r="AK179" s="16"/>
      <c r="AL179" s="16"/>
      <c r="AM179" s="17">
        <f>'Conversions, Sources &amp; Comments'!$F176*P179/0.56</f>
        <v>2.83955</v>
      </c>
      <c r="AN179" s="17"/>
      <c r="AO179" s="17">
        <f>'Conversions, Sources &amp; Comments'!$F176*R179/0.835</f>
        <v>40.807904191616771</v>
      </c>
      <c r="AP179" s="17"/>
      <c r="AQ179" s="17">
        <f>'Conversions, Sources &amp; Comments'!$F176*T179/0.835</f>
        <v>5.7131065868263482</v>
      </c>
      <c r="AR179" s="17">
        <f>'Conversions, Sources &amp; Comments'!$F176*U179/0.835</f>
        <v>2.8565532934131741</v>
      </c>
      <c r="AS179" s="17">
        <f>'Conversions, Sources &amp; Comments'!$F176*V179</f>
        <v>58.381148000000003</v>
      </c>
      <c r="AT179" s="17">
        <f>'Conversions, Sources &amp; Comments'!$F176*W179/0.835</f>
        <v>2.3804610778443118</v>
      </c>
      <c r="AU179" s="17">
        <f>'Conversions, Sources &amp; Comments'!$F176*X179/56</f>
        <v>2.1296624999999998</v>
      </c>
      <c r="AV179" s="17">
        <f>'Conversions, Sources &amp; Comments'!$F176*Y179/1000</f>
        <v>0.39356163000000005</v>
      </c>
      <c r="AW179" s="17">
        <f>'Conversions, Sources &amp; Comments'!$F176*Z179</f>
        <v>4.4978471999999998</v>
      </c>
      <c r="AX179" s="17">
        <f>'Conversions, Sources &amp; Comments'!$F176*AA179/1.069</f>
        <v>0</v>
      </c>
      <c r="AY179" s="17">
        <f>'Conversions, Sources &amp; Comments'!$F176*AB179/56</f>
        <v>2.83955</v>
      </c>
      <c r="AZ179" s="17">
        <f>'Conversions, Sources &amp; Comments'!$F176*AC179/0.56</f>
        <v>1.3183624999999999</v>
      </c>
      <c r="BA179" s="16"/>
      <c r="BB179" s="17">
        <f t="shared" si="54"/>
        <v>0.23726698113207548</v>
      </c>
      <c r="BC179" s="17">
        <v>4.8918506666666666</v>
      </c>
      <c r="BD179" s="17">
        <v>0.56999999999999995</v>
      </c>
      <c r="BE179" s="17"/>
      <c r="BF179" s="17">
        <f t="shared" si="47"/>
        <v>0.92473357923200006</v>
      </c>
      <c r="BG179" s="17">
        <f t="shared" si="50"/>
        <v>0.37569430769230772</v>
      </c>
      <c r="BH179" s="17">
        <f t="shared" si="55"/>
        <v>1.3183624999999999</v>
      </c>
      <c r="BI179" s="17">
        <f t="shared" si="48"/>
        <v>3.6914150000000001</v>
      </c>
      <c r="BJ179" s="17">
        <v>4.623262711864407</v>
      </c>
      <c r="BK179" s="17">
        <f t="shared" si="39"/>
        <v>8.7890833333333321E-2</v>
      </c>
      <c r="BL179" s="17">
        <v>0.37187745556594953</v>
      </c>
      <c r="BM179" s="17">
        <f t="shared" si="40"/>
        <v>2.83955</v>
      </c>
      <c r="BN179" s="17">
        <f t="shared" si="53"/>
        <v>5.7131065868263482</v>
      </c>
      <c r="BO179" s="17">
        <f t="shared" si="52"/>
        <v>2.83955</v>
      </c>
      <c r="BP179" s="17">
        <f t="shared" si="51"/>
        <v>2.83955</v>
      </c>
      <c r="BQ179" s="17">
        <v>1.822599308418916</v>
      </c>
      <c r="BR179" s="17">
        <v>2.6270490734833052</v>
      </c>
      <c r="BS179" s="17"/>
      <c r="BT179" s="17">
        <f t="shared" si="49"/>
        <v>0.95789744398929533</v>
      </c>
      <c r="BU179" s="16"/>
      <c r="BV179" s="16">
        <f>BT179/'Conversions, Sources &amp; Comments'!F176</f>
        <v>8.4335321088666806</v>
      </c>
    </row>
    <row r="180" spans="1:74" ht="12.75" customHeight="1">
      <c r="A180" s="13">
        <v>1569</v>
      </c>
      <c r="B180" s="14"/>
      <c r="C180" s="15">
        <v>1346</v>
      </c>
      <c r="D180" s="15">
        <v>456</v>
      </c>
      <c r="E180" s="15">
        <v>1155</v>
      </c>
      <c r="F180" s="15">
        <v>1102</v>
      </c>
      <c r="G180" s="15">
        <v>780</v>
      </c>
      <c r="H180" s="15">
        <v>562</v>
      </c>
      <c r="I180" s="15">
        <v>765</v>
      </c>
      <c r="J180" s="7"/>
      <c r="K180" s="7"/>
      <c r="L180" s="7"/>
      <c r="M180" s="7"/>
      <c r="N180" s="7"/>
      <c r="O180" s="7"/>
      <c r="P180" s="15">
        <v>14</v>
      </c>
      <c r="Q180" s="7"/>
      <c r="R180" s="15">
        <v>350</v>
      </c>
      <c r="S180" s="7"/>
      <c r="T180" s="15">
        <v>42</v>
      </c>
      <c r="U180" s="7"/>
      <c r="V180" s="15">
        <v>525</v>
      </c>
      <c r="W180" s="15">
        <v>16</v>
      </c>
      <c r="X180" s="7"/>
      <c r="Y180" s="15">
        <v>3450</v>
      </c>
      <c r="Z180" s="15">
        <v>39.6</v>
      </c>
      <c r="AA180" s="15">
        <v>3.5</v>
      </c>
      <c r="AB180" s="15">
        <v>1907</v>
      </c>
      <c r="AC180" s="15">
        <v>6.39</v>
      </c>
      <c r="AD180" s="15"/>
      <c r="AE180" s="17">
        <f>C180*'Conversions, Sources &amp; Comments'!$F177/222.6</f>
        <v>0.6867986163522013</v>
      </c>
      <c r="AF180" s="17">
        <f>E180*'Conversions, Sources &amp; Comments'!$F177/222.6</f>
        <v>0.58934056603773588</v>
      </c>
      <c r="AG180" s="17">
        <f>F180*'Conversions, Sources &amp; Comments'!$F177/222.6</f>
        <v>0.56229723270440257</v>
      </c>
      <c r="AH180" s="17">
        <f>G180*'Conversions, Sources &amp; Comments'!$F177/222.6</f>
        <v>0.39799622641509436</v>
      </c>
      <c r="AI180" s="17">
        <f>'Conversions, Sources &amp; Comments'!$F177*I180/260</f>
        <v>0.33419319230769234</v>
      </c>
      <c r="AJ180" s="16"/>
      <c r="AK180" s="16"/>
      <c r="AL180" s="16"/>
      <c r="AM180" s="17">
        <f>'Conversions, Sources &amp; Comments'!$F177*P180/0.56</f>
        <v>2.83955</v>
      </c>
      <c r="AN180" s="17"/>
      <c r="AO180" s="17">
        <f>'Conversions, Sources &amp; Comments'!$F177*R180/0.835</f>
        <v>47.609221556886233</v>
      </c>
      <c r="AP180" s="17"/>
      <c r="AQ180" s="17">
        <f>'Conversions, Sources &amp; Comments'!$F177*T180/0.835</f>
        <v>5.7131065868263482</v>
      </c>
      <c r="AR180" s="17">
        <f>'Conversions, Sources &amp; Comments'!$F177*U180/0.835</f>
        <v>0</v>
      </c>
      <c r="AS180" s="17">
        <f>'Conversions, Sources &amp; Comments'!$F177*V180</f>
        <v>59.630549999999999</v>
      </c>
      <c r="AT180" s="17">
        <f>'Conversions, Sources &amp; Comments'!$F177*W180/0.835</f>
        <v>2.1764215568862277</v>
      </c>
      <c r="AU180" s="17">
        <f>'Conversions, Sources &amp; Comments'!$F177*X180/56</f>
        <v>0</v>
      </c>
      <c r="AV180" s="17">
        <f>'Conversions, Sources &amp; Comments'!$F177*Y180/1000</f>
        <v>0.39185790000000004</v>
      </c>
      <c r="AW180" s="17">
        <f>'Conversions, Sources &amp; Comments'!$F177*Z180</f>
        <v>4.4978471999999998</v>
      </c>
      <c r="AX180" s="17">
        <f>'Conversions, Sources &amp; Comments'!$F177*AA180/1.069</f>
        <v>0.37187745556594953</v>
      </c>
      <c r="AY180" s="17">
        <f>'Conversions, Sources &amp; Comments'!$F177*AB180/56</f>
        <v>3.8678727500000001</v>
      </c>
      <c r="AZ180" s="17">
        <f>'Conversions, Sources &amp; Comments'!$F177*AC180/0.56</f>
        <v>1.2960517499999999</v>
      </c>
      <c r="BA180" s="16"/>
      <c r="BB180" s="17">
        <f t="shared" si="54"/>
        <v>0.39799622641509436</v>
      </c>
      <c r="BC180" s="17">
        <v>4.902336</v>
      </c>
      <c r="BD180" s="17">
        <f t="shared" ref="BD180:BD188" si="56">AE180</f>
        <v>0.6867986163522013</v>
      </c>
      <c r="BE180" s="17"/>
      <c r="BF180" s="17">
        <f t="shared" si="47"/>
        <v>1.070373398388629</v>
      </c>
      <c r="BG180" s="17">
        <f t="shared" si="50"/>
        <v>0.33419319230769234</v>
      </c>
      <c r="BH180" s="17">
        <f t="shared" si="55"/>
        <v>1.2960517499999999</v>
      </c>
      <c r="BI180" s="17">
        <f t="shared" si="48"/>
        <v>3.6914150000000001</v>
      </c>
      <c r="BJ180" s="17">
        <v>4.623262711864407</v>
      </c>
      <c r="BK180" s="17">
        <f t="shared" si="39"/>
        <v>8.6403449999999993E-2</v>
      </c>
      <c r="BL180" s="17">
        <f>AX180</f>
        <v>0.37187745556594953</v>
      </c>
      <c r="BM180" s="17">
        <f t="shared" si="40"/>
        <v>3.8678727500000001</v>
      </c>
      <c r="BN180" s="17">
        <f t="shared" si="53"/>
        <v>5.7131065868263482</v>
      </c>
      <c r="BO180" s="17">
        <f t="shared" si="52"/>
        <v>2.83955</v>
      </c>
      <c r="BP180" s="17">
        <f t="shared" si="51"/>
        <v>3.8678727500000001</v>
      </c>
      <c r="BQ180" s="17">
        <v>1.9623319220643658</v>
      </c>
      <c r="BR180" s="17">
        <v>3.2512983582714172</v>
      </c>
      <c r="BS180" s="17"/>
      <c r="BT180" s="17">
        <f t="shared" si="49"/>
        <v>1.0295701366764509</v>
      </c>
      <c r="BU180" s="16"/>
      <c r="BV180" s="16">
        <f>BT180/'Conversions, Sources &amp; Comments'!F177</f>
        <v>9.0645536852357846</v>
      </c>
    </row>
    <row r="181" spans="1:74" ht="12.75" customHeight="1">
      <c r="A181" s="13">
        <v>1570</v>
      </c>
      <c r="B181" s="14"/>
      <c r="C181" s="15">
        <v>1721</v>
      </c>
      <c r="D181" s="15">
        <v>704</v>
      </c>
      <c r="E181" s="15">
        <v>1890</v>
      </c>
      <c r="F181" s="15">
        <v>1365</v>
      </c>
      <c r="G181" s="15">
        <v>1470</v>
      </c>
      <c r="H181" s="15">
        <v>621</v>
      </c>
      <c r="I181" s="15">
        <v>1722</v>
      </c>
      <c r="J181" s="7"/>
      <c r="K181" s="7"/>
      <c r="L181" s="7"/>
      <c r="M181" s="7"/>
      <c r="N181" s="7"/>
      <c r="O181" s="7"/>
      <c r="P181" s="15">
        <v>14</v>
      </c>
      <c r="Q181" s="7"/>
      <c r="R181" s="15">
        <v>330</v>
      </c>
      <c r="S181" s="7"/>
      <c r="T181" s="15">
        <v>42</v>
      </c>
      <c r="U181" s="7"/>
      <c r="V181" s="15">
        <v>585</v>
      </c>
      <c r="W181" s="15">
        <v>21</v>
      </c>
      <c r="X181" s="15">
        <v>1365</v>
      </c>
      <c r="Y181" s="15">
        <v>3780</v>
      </c>
      <c r="Z181" s="15">
        <v>40.799999999999997</v>
      </c>
      <c r="AA181" s="15">
        <v>3.5</v>
      </c>
      <c r="AB181" s="15">
        <v>1828</v>
      </c>
      <c r="AC181" s="15">
        <v>7.09</v>
      </c>
      <c r="AD181" s="15"/>
      <c r="AE181" s="17">
        <f>C181*'Conversions, Sources &amp; Comments'!$F178/222.6</f>
        <v>0.87814295597484282</v>
      </c>
      <c r="AF181" s="17">
        <f>E181*'Conversions, Sources &amp; Comments'!$F178/222.6</f>
        <v>0.96437547169811333</v>
      </c>
      <c r="AG181" s="17">
        <f>F181*'Conversions, Sources &amp; Comments'!$F178/222.6</f>
        <v>0.69649339622641515</v>
      </c>
      <c r="AH181" s="17">
        <f>G181*'Conversions, Sources &amp; Comments'!$F178/222.6</f>
        <v>0.75006981132075479</v>
      </c>
      <c r="AI181" s="17">
        <f>'Conversions, Sources &amp; Comments'!$F178*I181/260</f>
        <v>0.75226232307692309</v>
      </c>
      <c r="AJ181" s="16"/>
      <c r="AK181" s="16"/>
      <c r="AL181" s="16"/>
      <c r="AM181" s="17">
        <f>'Conversions, Sources &amp; Comments'!$F178*P181/0.56</f>
        <v>2.83955</v>
      </c>
      <c r="AN181" s="17"/>
      <c r="AO181" s="17">
        <f>'Conversions, Sources &amp; Comments'!$F178*R181/0.835</f>
        <v>44.888694610778451</v>
      </c>
      <c r="AP181" s="17"/>
      <c r="AQ181" s="17">
        <f>'Conversions, Sources &amp; Comments'!$F178*T181/0.835</f>
        <v>5.7131065868263482</v>
      </c>
      <c r="AR181" s="17">
        <f>'Conversions, Sources &amp; Comments'!$F178*U181/0.835</f>
        <v>0</v>
      </c>
      <c r="AS181" s="17">
        <f>'Conversions, Sources &amp; Comments'!$F178*V181</f>
        <v>66.44547</v>
      </c>
      <c r="AT181" s="17">
        <f>'Conversions, Sources &amp; Comments'!$F178*W181/0.835</f>
        <v>2.8565532934131741</v>
      </c>
      <c r="AU181" s="17">
        <f>'Conversions, Sources &amp; Comments'!$F178*X181/56</f>
        <v>2.7685612500000003</v>
      </c>
      <c r="AV181" s="17">
        <f>'Conversions, Sources &amp; Comments'!$F178*Y181/1000</f>
        <v>0.42933996000000002</v>
      </c>
      <c r="AW181" s="17">
        <f>'Conversions, Sources &amp; Comments'!$F178*Z181</f>
        <v>4.6341456000000001</v>
      </c>
      <c r="AX181" s="17">
        <f>'Conversions, Sources &amp; Comments'!$F178*AA181/1.069</f>
        <v>0.37187745556594953</v>
      </c>
      <c r="AY181" s="17">
        <f>'Conversions, Sources &amp; Comments'!$F178*AB181/56</f>
        <v>3.7076409999999997</v>
      </c>
      <c r="AZ181" s="17">
        <f>'Conversions, Sources &amp; Comments'!$F178*AC181/0.56</f>
        <v>1.4380292499999998</v>
      </c>
      <c r="BA181" s="16"/>
      <c r="BB181" s="17">
        <f t="shared" si="54"/>
        <v>0.75006981132075479</v>
      </c>
      <c r="BC181" s="17">
        <v>4.9128213333333335</v>
      </c>
      <c r="BD181" s="17">
        <f t="shared" si="56"/>
        <v>0.87814295597484282</v>
      </c>
      <c r="BE181" s="17"/>
      <c r="BF181" s="17">
        <f t="shared" si="47"/>
        <v>1.3087740392053839</v>
      </c>
      <c r="BG181" s="17">
        <f t="shared" si="50"/>
        <v>0.75226232307692309</v>
      </c>
      <c r="BH181" s="17">
        <f t="shared" si="55"/>
        <v>1.4380292499999998</v>
      </c>
      <c r="BI181" s="17">
        <f t="shared" si="48"/>
        <v>3.6914150000000001</v>
      </c>
      <c r="BJ181" s="17">
        <v>4.623262711864407</v>
      </c>
      <c r="BK181" s="17">
        <f t="shared" si="39"/>
        <v>9.5868616666666656E-2</v>
      </c>
      <c r="BL181" s="17">
        <f>AX181</f>
        <v>0.37187745556594953</v>
      </c>
      <c r="BM181" s="17">
        <f t="shared" si="40"/>
        <v>3.7076409999999997</v>
      </c>
      <c r="BN181" s="17">
        <f t="shared" si="53"/>
        <v>5.7131065868263482</v>
      </c>
      <c r="BO181" s="17">
        <f t="shared" si="52"/>
        <v>2.83955</v>
      </c>
      <c r="BP181" s="17">
        <f t="shared" si="51"/>
        <v>3.7076409999999997</v>
      </c>
      <c r="BQ181" s="17">
        <v>1.8074109808487582</v>
      </c>
      <c r="BR181" s="17">
        <v>2.4449763654201058</v>
      </c>
      <c r="BS181" s="17"/>
      <c r="BT181" s="17">
        <f t="shared" si="49"/>
        <v>1.1927528733040615</v>
      </c>
      <c r="BU181" s="16"/>
      <c r="BV181" s="16">
        <f>BT181/'Conversions, Sources &amp; Comments'!F178</f>
        <v>10.501249082636875</v>
      </c>
    </row>
    <row r="182" spans="1:74" ht="12.75" customHeight="1">
      <c r="A182" s="13">
        <v>1571</v>
      </c>
      <c r="B182" s="14"/>
      <c r="C182" s="15">
        <v>1855</v>
      </c>
      <c r="D182" s="15">
        <v>710</v>
      </c>
      <c r="E182" s="15">
        <v>2572</v>
      </c>
      <c r="F182" s="15">
        <v>2047</v>
      </c>
      <c r="G182" s="15">
        <v>1417</v>
      </c>
      <c r="H182" s="15">
        <v>612</v>
      </c>
      <c r="I182" s="15">
        <v>1680</v>
      </c>
      <c r="J182" s="7"/>
      <c r="K182" s="7"/>
      <c r="L182" s="7"/>
      <c r="M182" s="7"/>
      <c r="N182" s="7"/>
      <c r="O182" s="7"/>
      <c r="P182" s="15">
        <v>14</v>
      </c>
      <c r="Q182" s="7"/>
      <c r="R182" s="15">
        <v>315</v>
      </c>
      <c r="S182" s="7"/>
      <c r="T182" s="15">
        <v>52.5</v>
      </c>
      <c r="U182" s="7"/>
      <c r="V182" s="15">
        <v>630</v>
      </c>
      <c r="W182" s="7"/>
      <c r="X182" s="15">
        <v>1575</v>
      </c>
      <c r="Y182" s="15">
        <v>3202</v>
      </c>
      <c r="Z182" s="15">
        <v>20.100000000000001</v>
      </c>
      <c r="AA182" s="15">
        <v>3.5</v>
      </c>
      <c r="AB182" s="15">
        <v>1680</v>
      </c>
      <c r="AC182" s="15">
        <v>5.99</v>
      </c>
      <c r="AD182" s="15"/>
      <c r="AE182" s="17">
        <f>C182*'Conversions, Sources &amp; Comments'!$F179/222.6</f>
        <v>0.88118333333333321</v>
      </c>
      <c r="AF182" s="17">
        <f>E182*'Conversions, Sources &amp; Comments'!$F179/222.6</f>
        <v>1.2217808805031445</v>
      </c>
      <c r="AG182" s="17">
        <f>F182*'Conversions, Sources &amp; Comments'!$F179/222.6</f>
        <v>0.97238937106918233</v>
      </c>
      <c r="AH182" s="17">
        <f>G182*'Conversions, Sources &amp; Comments'!$F179/222.6</f>
        <v>0.67311955974842763</v>
      </c>
      <c r="AI182" s="17">
        <f>'Conversions, Sources &amp; Comments'!$F179*I182/260</f>
        <v>0.68325599999999997</v>
      </c>
      <c r="AJ182" s="16"/>
      <c r="AK182" s="16"/>
      <c r="AL182" s="16"/>
      <c r="AM182" s="17">
        <f>'Conversions, Sources &amp; Comments'!$F179*P182/0.56</f>
        <v>2.6435499999999994</v>
      </c>
      <c r="AN182" s="17"/>
      <c r="AO182" s="17">
        <f>'Conversions, Sources &amp; Comments'!$F179*R182/0.835</f>
        <v>39.890694610778439</v>
      </c>
      <c r="AP182" s="17"/>
      <c r="AQ182" s="17">
        <f>'Conversions, Sources &amp; Comments'!$F179*T182/0.835</f>
        <v>6.6484491017964071</v>
      </c>
      <c r="AR182" s="17">
        <f>'Conversions, Sources &amp; Comments'!$F179*U182/0.835</f>
        <v>0</v>
      </c>
      <c r="AS182" s="17">
        <f>'Conversions, Sources &amp; Comments'!$F179*V182</f>
        <v>66.617459999999994</v>
      </c>
      <c r="AT182" s="17">
        <f>'Conversions, Sources &amp; Comments'!$F179*W182/0.835</f>
        <v>0</v>
      </c>
      <c r="AU182" s="17">
        <f>'Conversions, Sources &amp; Comments'!$F179*X182/56</f>
        <v>2.9739937499999995</v>
      </c>
      <c r="AV182" s="17">
        <f>'Conversions, Sources &amp; Comments'!$F179*Y182/1000</f>
        <v>0.33858588399999995</v>
      </c>
      <c r="AW182" s="17">
        <f>'Conversions, Sources &amp; Comments'!$F179*Z182</f>
        <v>2.1254141999999998</v>
      </c>
      <c r="AX182" s="17">
        <f>'Conversions, Sources &amp; Comments'!$F179*AA182/1.069</f>
        <v>0.34620860617399435</v>
      </c>
      <c r="AY182" s="17">
        <f>'Conversions, Sources &amp; Comments'!$F179*AB182/56</f>
        <v>3.1722600000000001</v>
      </c>
      <c r="AZ182" s="17">
        <f>'Conversions, Sources &amp; Comments'!$F179*AC182/0.56</f>
        <v>1.1310617499999998</v>
      </c>
      <c r="BA182" s="16"/>
      <c r="BB182" s="17">
        <f t="shared" si="54"/>
        <v>0.67311955974842763</v>
      </c>
      <c r="BC182" s="17">
        <v>4.9233066666666669</v>
      </c>
      <c r="BD182" s="17">
        <f t="shared" si="56"/>
        <v>0.88118333333333321</v>
      </c>
      <c r="BE182" s="17"/>
      <c r="BF182" s="17">
        <f t="shared" si="47"/>
        <v>1.3128590211866666</v>
      </c>
      <c r="BG182" s="17">
        <f t="shared" si="50"/>
        <v>0.68325599999999997</v>
      </c>
      <c r="BH182" s="17">
        <f t="shared" si="55"/>
        <v>1.1310617499999998</v>
      </c>
      <c r="BI182" s="17">
        <f t="shared" si="48"/>
        <v>3.4366149999999993</v>
      </c>
      <c r="BJ182" s="17">
        <v>4.623262711864407</v>
      </c>
      <c r="BK182" s="17">
        <f t="shared" si="39"/>
        <v>7.5404116666666646E-2</v>
      </c>
      <c r="BL182" s="17">
        <f>AX182</f>
        <v>0.34620860617399435</v>
      </c>
      <c r="BM182" s="17">
        <f t="shared" si="40"/>
        <v>3.1722600000000001</v>
      </c>
      <c r="BN182" s="17">
        <f t="shared" si="53"/>
        <v>6.6484491017964071</v>
      </c>
      <c r="BO182" s="17">
        <f t="shared" si="52"/>
        <v>2.6435499999999994</v>
      </c>
      <c r="BP182" s="17">
        <f t="shared" si="51"/>
        <v>3.1722600000000001</v>
      </c>
      <c r="BQ182" s="17">
        <v>1.9357860601495107</v>
      </c>
      <c r="BR182" s="17">
        <v>2.368817790767078</v>
      </c>
      <c r="BS182" s="17"/>
      <c r="BT182" s="17">
        <f t="shared" si="49"/>
        <v>1.1545222042337837</v>
      </c>
      <c r="BU182" s="16"/>
      <c r="BV182" s="16">
        <f>BT182/'Conversions, Sources &amp; Comments'!F179</f>
        <v>10.918293622532047</v>
      </c>
    </row>
    <row r="183" spans="1:74" ht="12.75" customHeight="1">
      <c r="A183" s="13">
        <v>1572</v>
      </c>
      <c r="B183" s="14"/>
      <c r="C183" s="15">
        <v>1155</v>
      </c>
      <c r="D183" s="15">
        <v>566</v>
      </c>
      <c r="E183" s="7"/>
      <c r="F183" s="15">
        <v>755</v>
      </c>
      <c r="G183" s="15">
        <v>735</v>
      </c>
      <c r="H183" s="15">
        <v>566</v>
      </c>
      <c r="I183" s="15">
        <v>1038</v>
      </c>
      <c r="J183" s="7"/>
      <c r="K183" s="7"/>
      <c r="L183" s="7"/>
      <c r="M183" s="7"/>
      <c r="N183" s="7"/>
      <c r="O183" s="7"/>
      <c r="P183" s="15">
        <v>14</v>
      </c>
      <c r="Q183" s="7"/>
      <c r="R183" s="15">
        <v>315</v>
      </c>
      <c r="S183" s="7"/>
      <c r="T183" s="15">
        <v>52.5</v>
      </c>
      <c r="U183" s="15">
        <v>24.5</v>
      </c>
      <c r="V183" s="15">
        <v>630</v>
      </c>
      <c r="W183" s="7"/>
      <c r="X183" s="15">
        <v>1260</v>
      </c>
      <c r="Y183" s="15">
        <v>5040</v>
      </c>
      <c r="Z183" s="15">
        <v>39.6</v>
      </c>
      <c r="AA183" s="7"/>
      <c r="AB183" s="15">
        <v>1260</v>
      </c>
      <c r="AC183" s="15">
        <v>6.13</v>
      </c>
      <c r="AD183" s="15"/>
      <c r="AE183" s="17">
        <f>C183*'Conversions, Sources &amp; Comments'!$F180/222.6</f>
        <v>0.54866132075471696</v>
      </c>
      <c r="AF183" s="16"/>
      <c r="AG183" s="17">
        <f>F183*'Conversions, Sources &amp; Comments'!$F180/222.6</f>
        <v>0.35864874213836473</v>
      </c>
      <c r="AH183" s="17">
        <f>G183*'Conversions, Sources &amp; Comments'!$F180/222.6</f>
        <v>0.34914811320754713</v>
      </c>
      <c r="AI183" s="17">
        <f>'Conversions, Sources &amp; Comments'!$F180*I183/260</f>
        <v>0.42215459999999999</v>
      </c>
      <c r="AJ183" s="16"/>
      <c r="AK183" s="16"/>
      <c r="AL183" s="16"/>
      <c r="AM183" s="17">
        <f>'Conversions, Sources &amp; Comments'!$F180*P183/0.56</f>
        <v>2.6435499999999994</v>
      </c>
      <c r="AN183" s="17"/>
      <c r="AO183" s="17">
        <f>'Conversions, Sources &amp; Comments'!$F180*R183/0.835</f>
        <v>39.890694610778439</v>
      </c>
      <c r="AP183" s="17"/>
      <c r="AQ183" s="17">
        <f>'Conversions, Sources &amp; Comments'!$F180*T183/0.835</f>
        <v>6.6484491017964071</v>
      </c>
      <c r="AR183" s="17">
        <f>'Conversions, Sources &amp; Comments'!$F180*U183/0.835</f>
        <v>3.1026095808383229</v>
      </c>
      <c r="AS183" s="17">
        <f>'Conversions, Sources &amp; Comments'!$F180*V183</f>
        <v>66.617459999999994</v>
      </c>
      <c r="AT183" s="17">
        <f>'Conversions, Sources &amp; Comments'!$F180*W183/0.835</f>
        <v>0</v>
      </c>
      <c r="AU183" s="17">
        <f>'Conversions, Sources &amp; Comments'!$F180*X183/56</f>
        <v>2.3791949999999997</v>
      </c>
      <c r="AV183" s="17">
        <f>'Conversions, Sources &amp; Comments'!$F180*Y183/1000</f>
        <v>0.53293967999999992</v>
      </c>
      <c r="AW183" s="17">
        <f>'Conversions, Sources &amp; Comments'!$F180*Z183</f>
        <v>4.1873831999999993</v>
      </c>
      <c r="AX183" s="17">
        <f>'Conversions, Sources &amp; Comments'!$F180*AA183/1.069</f>
        <v>0</v>
      </c>
      <c r="AY183" s="17">
        <f>'Conversions, Sources &amp; Comments'!$F180*AB183/56</f>
        <v>2.3791949999999997</v>
      </c>
      <c r="AZ183" s="17">
        <f>'Conversions, Sources &amp; Comments'!$F180*AC183/0.56</f>
        <v>1.1574972499999998</v>
      </c>
      <c r="BA183" s="16"/>
      <c r="BB183" s="17">
        <f t="shared" si="54"/>
        <v>0.34914811320754713</v>
      </c>
      <c r="BC183" s="17">
        <v>4.9337920000000004</v>
      </c>
      <c r="BD183" s="17">
        <f t="shared" si="56"/>
        <v>0.54866132075471696</v>
      </c>
      <c r="BE183" s="17"/>
      <c r="BF183" s="17">
        <f t="shared" si="47"/>
        <v>0.89938761437449055</v>
      </c>
      <c r="BG183" s="17">
        <f t="shared" si="50"/>
        <v>0.42215459999999999</v>
      </c>
      <c r="BH183" s="17">
        <f t="shared" si="55"/>
        <v>1.1574972499999998</v>
      </c>
      <c r="BI183" s="17">
        <f t="shared" si="48"/>
        <v>3.4366149999999993</v>
      </c>
      <c r="BJ183" s="17">
        <v>4.623262711864407</v>
      </c>
      <c r="BK183" s="17">
        <f t="shared" si="39"/>
        <v>7.7166483333333327E-2</v>
      </c>
      <c r="BL183" s="17">
        <v>0.34620860617399435</v>
      </c>
      <c r="BM183" s="17">
        <f t="shared" si="40"/>
        <v>2.3791949999999997</v>
      </c>
      <c r="BN183" s="17">
        <f t="shared" si="53"/>
        <v>6.6484491017964071</v>
      </c>
      <c r="BO183" s="17">
        <f t="shared" si="52"/>
        <v>2.6435499999999994</v>
      </c>
      <c r="BP183" s="17">
        <f t="shared" si="51"/>
        <v>2.3791949999999997</v>
      </c>
      <c r="BQ183" s="17">
        <v>1.5993842143308461</v>
      </c>
      <c r="BR183" s="17">
        <v>2.2639800769753227</v>
      </c>
      <c r="BS183" s="17"/>
      <c r="BT183" s="17">
        <f t="shared" si="49"/>
        <v>0.92830782949064117</v>
      </c>
      <c r="BU183" s="16"/>
      <c r="BV183" s="16">
        <f>BT183/'Conversions, Sources &amp; Comments'!F180</f>
        <v>8.778988760290531</v>
      </c>
    </row>
    <row r="184" spans="1:74" ht="12.75" customHeight="1">
      <c r="A184" s="13">
        <v>1573</v>
      </c>
      <c r="B184" s="14"/>
      <c r="C184" s="15">
        <v>1140</v>
      </c>
      <c r="D184" s="15">
        <v>603</v>
      </c>
      <c r="E184" s="7"/>
      <c r="F184" s="15">
        <v>1028</v>
      </c>
      <c r="G184" s="15">
        <v>922</v>
      </c>
      <c r="H184" s="15">
        <v>579</v>
      </c>
      <c r="I184" s="15">
        <v>1429</v>
      </c>
      <c r="J184" s="7"/>
      <c r="K184" s="7"/>
      <c r="L184" s="7"/>
      <c r="M184" s="7"/>
      <c r="N184" s="7"/>
      <c r="O184" s="7"/>
      <c r="P184" s="15">
        <v>14</v>
      </c>
      <c r="Q184" s="7"/>
      <c r="R184" s="15">
        <v>319</v>
      </c>
      <c r="S184" s="7"/>
      <c r="T184" s="15">
        <v>35</v>
      </c>
      <c r="U184" s="7"/>
      <c r="V184" s="15">
        <v>619</v>
      </c>
      <c r="W184" s="15">
        <v>22.7</v>
      </c>
      <c r="X184" s="7"/>
      <c r="Y184" s="15">
        <v>5040</v>
      </c>
      <c r="Z184" s="15">
        <v>38.5</v>
      </c>
      <c r="AA184" s="15">
        <v>3.5</v>
      </c>
      <c r="AB184" s="7"/>
      <c r="AC184" s="15">
        <v>6.19</v>
      </c>
      <c r="AD184" s="15"/>
      <c r="AE184" s="17">
        <f>C184*'Conversions, Sources &amp; Comments'!$F181/222.6</f>
        <v>0.54153584905660368</v>
      </c>
      <c r="AF184" s="16"/>
      <c r="AG184" s="17">
        <f>F184*'Conversions, Sources &amp; Comments'!$F181/222.6</f>
        <v>0.48833232704402513</v>
      </c>
      <c r="AH184" s="17">
        <f>G184*'Conversions, Sources &amp; Comments'!$F181/222.6</f>
        <v>0.43797899371069177</v>
      </c>
      <c r="AI184" s="17">
        <f>'Conversions, Sources &amp; Comments'!$F181*I184/260</f>
        <v>0.58117429999999992</v>
      </c>
      <c r="AJ184" s="16"/>
      <c r="AK184" s="16"/>
      <c r="AL184" s="16"/>
      <c r="AM184" s="17">
        <f>'Conversions, Sources &amp; Comments'!$F181*P184/0.56</f>
        <v>2.6435499999999994</v>
      </c>
      <c r="AN184" s="17"/>
      <c r="AO184" s="17">
        <f>'Conversions, Sources &amp; Comments'!$F181*R184/0.835</f>
        <v>40.397243113772447</v>
      </c>
      <c r="AP184" s="17"/>
      <c r="AQ184" s="17">
        <f>'Conversions, Sources &amp; Comments'!$F181*T184/0.835</f>
        <v>4.4322994011976045</v>
      </c>
      <c r="AR184" s="17">
        <f>'Conversions, Sources &amp; Comments'!$F181*U184/0.835</f>
        <v>0</v>
      </c>
      <c r="AS184" s="17">
        <f>'Conversions, Sources &amp; Comments'!$F181*V184</f>
        <v>65.454297999999994</v>
      </c>
      <c r="AT184" s="17">
        <f>'Conversions, Sources &amp; Comments'!$F181*W184/0.835</f>
        <v>2.8746627544910175</v>
      </c>
      <c r="AU184" s="17">
        <f>'Conversions, Sources &amp; Comments'!$F181*X184/56</f>
        <v>0</v>
      </c>
      <c r="AV184" s="17">
        <f>'Conversions, Sources &amp; Comments'!$F181*Y184/1000</f>
        <v>0.53293967999999992</v>
      </c>
      <c r="AW184" s="17">
        <f>'Conversions, Sources &amp; Comments'!$F181*Z184</f>
        <v>4.0710669999999993</v>
      </c>
      <c r="AX184" s="17">
        <f>'Conversions, Sources &amp; Comments'!$F181*AA184/1.069</f>
        <v>0.34620860617399435</v>
      </c>
      <c r="AY184" s="17">
        <f>'Conversions, Sources &amp; Comments'!$F181*AB184/56</f>
        <v>0</v>
      </c>
      <c r="AZ184" s="17">
        <f>'Conversions, Sources &amp; Comments'!$F181*AC184/0.56</f>
        <v>1.1688267499999998</v>
      </c>
      <c r="BA184" s="16"/>
      <c r="BB184" s="17">
        <f t="shared" si="54"/>
        <v>0.43797899371069177</v>
      </c>
      <c r="BC184" s="17">
        <v>4.944277333333333</v>
      </c>
      <c r="BD184" s="17">
        <f t="shared" si="56"/>
        <v>0.54153584905660368</v>
      </c>
      <c r="BE184" s="17"/>
      <c r="BF184" s="17">
        <f t="shared" si="47"/>
        <v>0.8908227424138867</v>
      </c>
      <c r="BG184" s="17">
        <f t="shared" si="50"/>
        <v>0.58117429999999992</v>
      </c>
      <c r="BH184" s="17">
        <f t="shared" si="55"/>
        <v>1.1688267499999998</v>
      </c>
      <c r="BI184" s="17">
        <f t="shared" si="48"/>
        <v>3.4366149999999993</v>
      </c>
      <c r="BJ184" s="17">
        <v>4.623262711864407</v>
      </c>
      <c r="BK184" s="17">
        <f t="shared" si="39"/>
        <v>7.7921783333333314E-2</v>
      </c>
      <c r="BL184" s="17">
        <v>0.34620860617399435</v>
      </c>
      <c r="BM184" s="17">
        <f t="shared" si="40"/>
        <v>2.5</v>
      </c>
      <c r="BN184" s="17">
        <f t="shared" si="53"/>
        <v>4.4322994011976045</v>
      </c>
      <c r="BO184" s="17">
        <f t="shared" si="52"/>
        <v>2.6435499999999994</v>
      </c>
      <c r="BP184" s="17">
        <v>2.5</v>
      </c>
      <c r="BQ184" s="17">
        <v>1.720299534507185</v>
      </c>
      <c r="BR184" s="17">
        <v>2.4565555944319812</v>
      </c>
      <c r="BS184" s="17"/>
      <c r="BT184" s="17">
        <f t="shared" si="49"/>
        <v>0.92154973263725926</v>
      </c>
      <c r="BU184" s="16"/>
      <c r="BV184" s="16">
        <f>BT184/'Conversions, Sources &amp; Comments'!F181</f>
        <v>8.7150775721781262</v>
      </c>
    </row>
    <row r="185" spans="1:74" ht="12.75" customHeight="1">
      <c r="A185" s="13">
        <v>1574</v>
      </c>
      <c r="B185" s="14"/>
      <c r="C185" s="15">
        <v>1276</v>
      </c>
      <c r="D185" s="15">
        <v>570</v>
      </c>
      <c r="E185" s="15">
        <v>1365</v>
      </c>
      <c r="F185" s="15">
        <v>1269</v>
      </c>
      <c r="G185" s="15">
        <v>971</v>
      </c>
      <c r="H185" s="15">
        <v>623</v>
      </c>
      <c r="I185" s="15">
        <v>1333</v>
      </c>
      <c r="J185" s="7"/>
      <c r="K185" s="7"/>
      <c r="L185" s="7"/>
      <c r="M185" s="7"/>
      <c r="N185" s="7"/>
      <c r="O185" s="7"/>
      <c r="P185" s="15">
        <v>15</v>
      </c>
      <c r="Q185" s="7"/>
      <c r="R185" s="15">
        <v>326</v>
      </c>
      <c r="S185" s="7"/>
      <c r="T185" s="15">
        <v>35</v>
      </c>
      <c r="U185" s="7"/>
      <c r="V185" s="15">
        <v>602</v>
      </c>
      <c r="W185" s="7"/>
      <c r="X185" s="15">
        <v>1238</v>
      </c>
      <c r="Y185" s="15">
        <v>3465</v>
      </c>
      <c r="Z185" s="15">
        <v>24.5</v>
      </c>
      <c r="AA185" s="7"/>
      <c r="AB185" s="15">
        <v>1487</v>
      </c>
      <c r="AC185" s="15">
        <v>6.96</v>
      </c>
      <c r="AD185" s="15"/>
      <c r="AE185" s="17">
        <f>C185*'Conversions, Sources &amp; Comments'!$F182/222.6</f>
        <v>0.60614012578616339</v>
      </c>
      <c r="AF185" s="17">
        <f>E185*'Conversions, Sources &amp; Comments'!$F182/222.6</f>
        <v>0.64841792452830194</v>
      </c>
      <c r="AG185" s="17">
        <f>F185*'Conversions, Sources &amp; Comments'!$F182/222.6</f>
        <v>0.60281490566037721</v>
      </c>
      <c r="AH185" s="17">
        <f>G185*'Conversions, Sources &amp; Comments'!$F182/222.6</f>
        <v>0.46125553459119495</v>
      </c>
      <c r="AI185" s="17">
        <f>'Conversions, Sources &amp; Comments'!$F182*I185/260</f>
        <v>0.54213109999999998</v>
      </c>
      <c r="AJ185" s="16"/>
      <c r="AK185" s="16"/>
      <c r="AL185" s="16"/>
      <c r="AM185" s="17">
        <f>'Conversions, Sources &amp; Comments'!$F182*P185/0.56</f>
        <v>2.8323749999999994</v>
      </c>
      <c r="AN185" s="17"/>
      <c r="AO185" s="17">
        <f>'Conversions, Sources &amp; Comments'!$F182*R185/0.835</f>
        <v>41.283702994011975</v>
      </c>
      <c r="AP185" s="17"/>
      <c r="AQ185" s="17">
        <f>'Conversions, Sources &amp; Comments'!$F182*T185/0.835</f>
        <v>4.4322994011976045</v>
      </c>
      <c r="AR185" s="17">
        <f>'Conversions, Sources &amp; Comments'!$F182*U185/0.835</f>
        <v>0</v>
      </c>
      <c r="AS185" s="17">
        <f>'Conversions, Sources &amp; Comments'!$F182*V185</f>
        <v>63.656683999999991</v>
      </c>
      <c r="AT185" s="17">
        <f>'Conversions, Sources &amp; Comments'!$F182*W185/0.835</f>
        <v>0</v>
      </c>
      <c r="AU185" s="17">
        <f>'Conversions, Sources &amp; Comments'!$F182*X185/56</f>
        <v>2.3376534999999996</v>
      </c>
      <c r="AV185" s="17">
        <f>'Conversions, Sources &amp; Comments'!$F182*Y185/1000</f>
        <v>0.36639602999999993</v>
      </c>
      <c r="AW185" s="17">
        <f>'Conversions, Sources &amp; Comments'!$F182*Z185</f>
        <v>2.5906789999999997</v>
      </c>
      <c r="AX185" s="17">
        <f>'Conversions, Sources &amp; Comments'!$F182*AA185/1.069</f>
        <v>0</v>
      </c>
      <c r="AY185" s="17">
        <f>'Conversions, Sources &amp; Comments'!$F182*AB185/56</f>
        <v>2.80782775</v>
      </c>
      <c r="AZ185" s="17">
        <f>'Conversions, Sources &amp; Comments'!$F182*AC185/0.56</f>
        <v>1.3142219999999998</v>
      </c>
      <c r="BA185" s="16"/>
      <c r="BB185" s="17">
        <f t="shared" si="54"/>
        <v>0.46125553459119495</v>
      </c>
      <c r="BC185" s="17">
        <v>4.9547626666666664</v>
      </c>
      <c r="BD185" s="17">
        <f t="shared" si="56"/>
        <v>0.60614012578616339</v>
      </c>
      <c r="BE185" s="17"/>
      <c r="BF185" s="17">
        <f t="shared" si="47"/>
        <v>0.97151463944976091</v>
      </c>
      <c r="BG185" s="17">
        <f t="shared" si="50"/>
        <v>0.54213109999999998</v>
      </c>
      <c r="BH185" s="17">
        <f t="shared" si="55"/>
        <v>1.3142219999999998</v>
      </c>
      <c r="BI185" s="17">
        <f t="shared" si="48"/>
        <v>3.6820874999999993</v>
      </c>
      <c r="BJ185" s="17">
        <v>5.2837288135593221</v>
      </c>
      <c r="BK185" s="17">
        <f t="shared" si="39"/>
        <v>8.7614799999999979E-2</v>
      </c>
      <c r="BL185" s="17">
        <v>0.34620860617399435</v>
      </c>
      <c r="BM185" s="17">
        <f t="shared" si="40"/>
        <v>2.80782775</v>
      </c>
      <c r="BN185" s="17">
        <f t="shared" si="53"/>
        <v>4.4322994011976045</v>
      </c>
      <c r="BO185" s="17">
        <f t="shared" si="52"/>
        <v>2.8323749999999994</v>
      </c>
      <c r="BP185" s="17">
        <f>AY185</f>
        <v>2.80782775</v>
      </c>
      <c r="BQ185" s="17">
        <v>1.8177679516152838</v>
      </c>
      <c r="BR185" s="17">
        <v>2.6531016527054563</v>
      </c>
      <c r="BS185" s="17"/>
      <c r="BT185" s="17">
        <f t="shared" si="49"/>
        <v>0.97994920301773958</v>
      </c>
      <c r="BU185" s="16"/>
      <c r="BV185" s="16">
        <f>BT185/'Conversions, Sources &amp; Comments'!F182</f>
        <v>9.2673602070864902</v>
      </c>
    </row>
    <row r="186" spans="1:74" ht="12.75" customHeight="1">
      <c r="A186" s="13">
        <v>1575</v>
      </c>
      <c r="B186" s="14"/>
      <c r="C186" s="15">
        <v>682</v>
      </c>
      <c r="D186" s="15">
        <v>401</v>
      </c>
      <c r="E186" s="7"/>
      <c r="F186" s="15">
        <v>876</v>
      </c>
      <c r="G186" s="15">
        <v>630</v>
      </c>
      <c r="H186" s="15">
        <v>560</v>
      </c>
      <c r="I186" s="15">
        <v>875</v>
      </c>
      <c r="J186" s="7"/>
      <c r="K186" s="7"/>
      <c r="L186" s="7"/>
      <c r="M186" s="7"/>
      <c r="N186" s="7"/>
      <c r="O186" s="7"/>
      <c r="P186" s="15">
        <v>16</v>
      </c>
      <c r="Q186" s="7"/>
      <c r="R186" s="15">
        <v>342</v>
      </c>
      <c r="S186" s="7"/>
      <c r="T186" s="15">
        <v>42</v>
      </c>
      <c r="U186" s="7"/>
      <c r="V186" s="15">
        <v>590</v>
      </c>
      <c r="W186" s="15">
        <v>26.2</v>
      </c>
      <c r="X186" s="7"/>
      <c r="Y186" s="15">
        <v>3450</v>
      </c>
      <c r="Z186" s="15">
        <v>23.3</v>
      </c>
      <c r="AA186" s="15">
        <v>3.5</v>
      </c>
      <c r="AB186" s="15">
        <v>1540</v>
      </c>
      <c r="AC186" s="15">
        <v>7</v>
      </c>
      <c r="AD186" s="15"/>
      <c r="AE186" s="17">
        <f>C186*'Conversions, Sources &amp; Comments'!$F183/222.6</f>
        <v>0.32397144654088045</v>
      </c>
      <c r="AF186" s="16"/>
      <c r="AG186" s="17">
        <f>F186*'Conversions, Sources &amp; Comments'!$F183/222.6</f>
        <v>0.41612754716981126</v>
      </c>
      <c r="AH186" s="17">
        <f>G186*'Conversions, Sources &amp; Comments'!$F183/222.6</f>
        <v>0.2992698113207547</v>
      </c>
      <c r="AI186" s="17">
        <f>'Conversions, Sources &amp; Comments'!$F183*I186/260</f>
        <v>0.35586249999999997</v>
      </c>
      <c r="AJ186" s="16"/>
      <c r="AK186" s="16"/>
      <c r="AL186" s="16"/>
      <c r="AM186" s="17">
        <f>'Conversions, Sources &amp; Comments'!$F183*P186/0.56</f>
        <v>3.0211999999999994</v>
      </c>
      <c r="AN186" s="17"/>
      <c r="AO186" s="17">
        <f>'Conversions, Sources &amp; Comments'!$F183*R186/0.835</f>
        <v>43.30989700598802</v>
      </c>
      <c r="AP186" s="17"/>
      <c r="AQ186" s="17">
        <f>'Conversions, Sources &amp; Comments'!$F183*T186/0.835</f>
        <v>5.3187592814371252</v>
      </c>
      <c r="AR186" s="17">
        <f>'Conversions, Sources &amp; Comments'!$F183*U186/0.835</f>
        <v>0</v>
      </c>
      <c r="AS186" s="17">
        <f>'Conversions, Sources &amp; Comments'!$F183*V186</f>
        <v>62.387779999999992</v>
      </c>
      <c r="AT186" s="17">
        <f>'Conversions, Sources &amp; Comments'!$F183*W186/0.835</f>
        <v>3.3178926946107783</v>
      </c>
      <c r="AU186" s="17">
        <f>'Conversions, Sources &amp; Comments'!$F183*X186/56</f>
        <v>0</v>
      </c>
      <c r="AV186" s="17">
        <f>'Conversions, Sources &amp; Comments'!$F183*Y186/1000</f>
        <v>0.36480989999999996</v>
      </c>
      <c r="AW186" s="17">
        <f>'Conversions, Sources &amp; Comments'!$F183*Z186</f>
        <v>2.4637886</v>
      </c>
      <c r="AX186" s="17">
        <f>'Conversions, Sources &amp; Comments'!$F183*AA186/1.069</f>
        <v>0.34620860617399435</v>
      </c>
      <c r="AY186" s="17">
        <f>'Conversions, Sources &amp; Comments'!$F183*AB186/56</f>
        <v>2.9079049999999995</v>
      </c>
      <c r="AZ186" s="17">
        <f>'Conversions, Sources &amp; Comments'!$F183*AC186/0.56</f>
        <v>1.3217749999999997</v>
      </c>
      <c r="BA186" s="16"/>
      <c r="BB186" s="17">
        <f t="shared" si="54"/>
        <v>0.2992698113207547</v>
      </c>
      <c r="BC186" s="17">
        <v>4.9652479999999999</v>
      </c>
      <c r="BD186" s="17">
        <f t="shared" si="56"/>
        <v>0.32397144654088045</v>
      </c>
      <c r="BE186" s="17"/>
      <c r="BF186" s="17">
        <f t="shared" si="47"/>
        <v>0.62070030226425144</v>
      </c>
      <c r="BG186" s="17">
        <f t="shared" si="50"/>
        <v>0.35586249999999997</v>
      </c>
      <c r="BH186" s="17">
        <f t="shared" si="55"/>
        <v>1.3217749999999997</v>
      </c>
      <c r="BI186" s="17">
        <f t="shared" si="48"/>
        <v>3.9275599999999993</v>
      </c>
      <c r="BJ186" s="17">
        <v>5.2837288135593221</v>
      </c>
      <c r="BK186" s="17">
        <f t="shared" si="39"/>
        <v>8.8118333333333312E-2</v>
      </c>
      <c r="BL186" s="17">
        <v>0.34620860617399435</v>
      </c>
      <c r="BM186" s="17">
        <f t="shared" si="40"/>
        <v>2.9079049999999995</v>
      </c>
      <c r="BN186" s="17">
        <f t="shared" si="53"/>
        <v>5.3187592814371252</v>
      </c>
      <c r="BO186" s="17">
        <f t="shared" si="52"/>
        <v>3.0211999999999994</v>
      </c>
      <c r="BP186" s="17">
        <f>AY186</f>
        <v>2.9079049999999995</v>
      </c>
      <c r="BQ186" s="17">
        <v>1.7103543908380168</v>
      </c>
      <c r="BR186" s="17">
        <v>2.5057071164440421</v>
      </c>
      <c r="BS186" s="17"/>
      <c r="BT186" s="17">
        <f t="shared" si="49"/>
        <v>0.81815409607448342</v>
      </c>
      <c r="BU186" s="16"/>
      <c r="BV186" s="16">
        <f>BT186/'Conversions, Sources &amp; Comments'!F183</f>
        <v>7.7372670847391154</v>
      </c>
    </row>
    <row r="187" spans="1:74" ht="12.75" customHeight="1">
      <c r="A187" s="13">
        <v>1576</v>
      </c>
      <c r="B187" s="14"/>
      <c r="C187" s="15">
        <v>547</v>
      </c>
      <c r="D187" s="15">
        <v>365</v>
      </c>
      <c r="E187" s="7"/>
      <c r="F187" s="15">
        <v>627</v>
      </c>
      <c r="G187" s="7"/>
      <c r="H187" s="15">
        <v>412</v>
      </c>
      <c r="I187" s="15">
        <v>805</v>
      </c>
      <c r="J187" s="7"/>
      <c r="K187" s="7"/>
      <c r="L187" s="7"/>
      <c r="M187" s="7"/>
      <c r="N187" s="7"/>
      <c r="O187" s="7"/>
      <c r="P187" s="15">
        <v>16</v>
      </c>
      <c r="Q187" s="7"/>
      <c r="R187" s="15">
        <v>345</v>
      </c>
      <c r="S187" s="7"/>
      <c r="T187" s="15">
        <v>42</v>
      </c>
      <c r="U187" s="15">
        <v>70</v>
      </c>
      <c r="V187" s="15">
        <v>581</v>
      </c>
      <c r="W187" s="7"/>
      <c r="X187" s="7"/>
      <c r="Y187" s="15">
        <v>3255</v>
      </c>
      <c r="Z187" s="15">
        <v>30.6</v>
      </c>
      <c r="AA187" s="7"/>
      <c r="AB187" s="15">
        <v>1554</v>
      </c>
      <c r="AC187" s="7"/>
      <c r="AD187" s="7"/>
      <c r="AE187" s="17">
        <f>C187*'Conversions, Sources &amp; Comments'!$F184/222.6</f>
        <v>0.25984220125786162</v>
      </c>
      <c r="AF187" s="16"/>
      <c r="AG187" s="17">
        <f>F187*'Conversions, Sources &amp; Comments'!$F184/222.6</f>
        <v>0.29784471698113202</v>
      </c>
      <c r="AH187" s="16"/>
      <c r="AI187" s="17">
        <f>'Conversions, Sources &amp; Comments'!$F184*I187/260</f>
        <v>0.32739349999999995</v>
      </c>
      <c r="AJ187" s="16"/>
      <c r="AK187" s="16"/>
      <c r="AL187" s="16"/>
      <c r="AM187" s="17">
        <f>'Conversions, Sources &amp; Comments'!$F184*P187/0.56</f>
        <v>3.0211999999999994</v>
      </c>
      <c r="AN187" s="17"/>
      <c r="AO187" s="17">
        <f>'Conversions, Sources &amp; Comments'!$F184*R187/0.835</f>
        <v>43.689808383233533</v>
      </c>
      <c r="AP187" s="17"/>
      <c r="AQ187" s="17">
        <f>'Conversions, Sources &amp; Comments'!$F184*T187/0.835</f>
        <v>5.3187592814371252</v>
      </c>
      <c r="AR187" s="17">
        <f>'Conversions, Sources &amp; Comments'!$F184*U187/0.835</f>
        <v>8.8645988023952089</v>
      </c>
      <c r="AS187" s="17">
        <f>'Conversions, Sources &amp; Comments'!$F184*V187</f>
        <v>61.436101999999991</v>
      </c>
      <c r="AT187" s="17">
        <f>'Conversions, Sources &amp; Comments'!$F184*W187/0.835</f>
        <v>0</v>
      </c>
      <c r="AU187" s="17">
        <f>'Conversions, Sources &amp; Comments'!$F184*X187/56</f>
        <v>0</v>
      </c>
      <c r="AV187" s="17">
        <f>'Conversions, Sources &amp; Comments'!$F184*Y187/1000</f>
        <v>0.34419021</v>
      </c>
      <c r="AW187" s="17">
        <f>'Conversions, Sources &amp; Comments'!$F184*Z187</f>
        <v>3.2357051999999999</v>
      </c>
      <c r="AX187" s="17">
        <f>'Conversions, Sources &amp; Comments'!$F184*AA187/1.069</f>
        <v>0</v>
      </c>
      <c r="AY187" s="17">
        <f>'Conversions, Sources &amp; Comments'!$F184*AB187/56</f>
        <v>2.9343404999999998</v>
      </c>
      <c r="AZ187" s="17">
        <f>'Conversions, Sources &amp; Comments'!$F184*AC187/0.56</f>
        <v>0</v>
      </c>
      <c r="BA187" s="16"/>
      <c r="BB187" s="17">
        <f>0.723707*BD187</f>
        <v>0.18804961994572325</v>
      </c>
      <c r="BC187" s="17">
        <v>4.9757333333333333</v>
      </c>
      <c r="BD187" s="17">
        <f t="shared" si="56"/>
        <v>0.25984220125786162</v>
      </c>
      <c r="BE187" s="17"/>
      <c r="BF187" s="17">
        <f t="shared" si="47"/>
        <v>0.54120289865081761</v>
      </c>
      <c r="BG187" s="17">
        <f t="shared" si="50"/>
        <v>0.32739349999999995</v>
      </c>
      <c r="BH187" s="17">
        <v>1.5</v>
      </c>
      <c r="BI187" s="17">
        <f t="shared" si="48"/>
        <v>3.9275599999999993</v>
      </c>
      <c r="BJ187" s="17">
        <v>5.1479999999999997</v>
      </c>
      <c r="BK187" s="17">
        <f t="shared" si="39"/>
        <v>0.1</v>
      </c>
      <c r="BL187" s="17">
        <v>0.34620860617399435</v>
      </c>
      <c r="BM187" s="17">
        <f t="shared" si="40"/>
        <v>2.9343404999999998</v>
      </c>
      <c r="BN187" s="17">
        <f t="shared" si="53"/>
        <v>5.3187592814371252</v>
      </c>
      <c r="BO187" s="17">
        <f t="shared" si="52"/>
        <v>3.0211999999999994</v>
      </c>
      <c r="BP187" s="17">
        <f>AY187</f>
        <v>2.9343404999999998</v>
      </c>
      <c r="BQ187" s="17">
        <v>1.6773040644450119</v>
      </c>
      <c r="BR187" s="17">
        <v>2.5499254773224664</v>
      </c>
      <c r="BS187" s="17"/>
      <c r="BT187" s="17">
        <f t="shared" si="49"/>
        <v>0.79060328510917588</v>
      </c>
      <c r="BU187" s="16"/>
      <c r="BV187" s="16">
        <f>BT187/'Conversions, Sources &amp; Comments'!F184</f>
        <v>7.4767196110266116</v>
      </c>
    </row>
    <row r="188" spans="1:74" ht="12.75" customHeight="1">
      <c r="A188" s="13">
        <v>1577</v>
      </c>
      <c r="B188" s="14"/>
      <c r="C188" s="15">
        <v>570</v>
      </c>
      <c r="D188" s="15">
        <v>271</v>
      </c>
      <c r="E188" s="7"/>
      <c r="F188" s="15">
        <v>600</v>
      </c>
      <c r="G188" s="7"/>
      <c r="H188" s="15">
        <v>510</v>
      </c>
      <c r="I188" s="15">
        <v>653</v>
      </c>
      <c r="J188" s="7"/>
      <c r="K188" s="7"/>
      <c r="L188" s="7"/>
      <c r="M188" s="7"/>
      <c r="N188" s="7"/>
      <c r="O188" s="7"/>
      <c r="P188" s="15">
        <v>16</v>
      </c>
      <c r="Q188" s="7"/>
      <c r="R188" s="15">
        <v>311</v>
      </c>
      <c r="S188" s="7"/>
      <c r="T188" s="15">
        <v>42</v>
      </c>
      <c r="U188" s="7"/>
      <c r="V188" s="15">
        <v>576</v>
      </c>
      <c r="W188" s="7"/>
      <c r="X188" s="15">
        <v>1050</v>
      </c>
      <c r="Y188" s="15">
        <v>2782</v>
      </c>
      <c r="Z188" s="15">
        <v>16.3</v>
      </c>
      <c r="AA188" s="7"/>
      <c r="AB188" s="7"/>
      <c r="AC188" s="7"/>
      <c r="AD188" s="7"/>
      <c r="AE188" s="17">
        <f>C188*'Conversions, Sources &amp; Comments'!$F185/222.6</f>
        <v>0.27076792452830184</v>
      </c>
      <c r="AF188" s="16"/>
      <c r="AG188" s="17">
        <f>F188*'Conversions, Sources &amp; Comments'!$F185/222.6</f>
        <v>0.2850188679245283</v>
      </c>
      <c r="AH188" s="16"/>
      <c r="AI188" s="17">
        <f>'Conversions, Sources &amp; Comments'!$F185*I188/260</f>
        <v>0.26557509999999995</v>
      </c>
      <c r="AJ188" s="16"/>
      <c r="AK188" s="16"/>
      <c r="AL188" s="16"/>
      <c r="AM188" s="17">
        <f>'Conversions, Sources &amp; Comments'!$F185*P188/0.56</f>
        <v>3.0211999999999994</v>
      </c>
      <c r="AN188" s="17"/>
      <c r="AO188" s="17">
        <f>'Conversions, Sources &amp; Comments'!$F185*R188/0.835</f>
        <v>39.384146107784431</v>
      </c>
      <c r="AP188" s="17"/>
      <c r="AQ188" s="17">
        <f>'Conversions, Sources &amp; Comments'!$F185*T188/0.835</f>
        <v>5.3187592814371252</v>
      </c>
      <c r="AR188" s="17">
        <f>'Conversions, Sources &amp; Comments'!$F185*U188/0.835</f>
        <v>0</v>
      </c>
      <c r="AS188" s="17">
        <f>'Conversions, Sources &amp; Comments'!$F185*V188</f>
        <v>60.907391999999994</v>
      </c>
      <c r="AT188" s="17">
        <f>'Conversions, Sources &amp; Comments'!$F185*W188/0.835</f>
        <v>0</v>
      </c>
      <c r="AU188" s="17">
        <f>'Conversions, Sources &amp; Comments'!$F185*X188/56</f>
        <v>1.9826624999999998</v>
      </c>
      <c r="AV188" s="17">
        <f>'Conversions, Sources &amp; Comments'!$F185*Y188/1000</f>
        <v>0.29417424399999997</v>
      </c>
      <c r="AW188" s="17">
        <f>'Conversions, Sources &amp; Comments'!$F185*Z188</f>
        <v>1.7235946</v>
      </c>
      <c r="AX188" s="17">
        <f>'Conversions, Sources &amp; Comments'!$F185*AA188/1.069</f>
        <v>0</v>
      </c>
      <c r="AY188" s="17">
        <f>'Conversions, Sources &amp; Comments'!$F185*AB188/56</f>
        <v>0</v>
      </c>
      <c r="AZ188" s="17">
        <f>'Conversions, Sources &amp; Comments'!$F185*AC188/0.56</f>
        <v>0</v>
      </c>
      <c r="BA188" s="16"/>
      <c r="BB188" s="17">
        <f>0.723707*BD188</f>
        <v>0.19595664235660373</v>
      </c>
      <c r="BC188" s="17">
        <v>4.9862186666666668</v>
      </c>
      <c r="BD188" s="17">
        <f t="shared" si="56"/>
        <v>0.27076792452830184</v>
      </c>
      <c r="BE188" s="17"/>
      <c r="BF188" s="17">
        <f t="shared" si="47"/>
        <v>0.5550999950469433</v>
      </c>
      <c r="BG188" s="17">
        <f t="shared" si="50"/>
        <v>0.26557509999999995</v>
      </c>
      <c r="BH188" s="17">
        <v>1.5</v>
      </c>
      <c r="BI188" s="17">
        <f t="shared" si="48"/>
        <v>3.9275599999999993</v>
      </c>
      <c r="BJ188" s="17">
        <v>4.9928813559322034</v>
      </c>
      <c r="BK188" s="17">
        <f t="shared" si="39"/>
        <v>0.1</v>
      </c>
      <c r="BL188" s="17">
        <v>0.34620860617399435</v>
      </c>
      <c r="BM188" s="17">
        <f t="shared" si="40"/>
        <v>2.7</v>
      </c>
      <c r="BN188" s="17">
        <f t="shared" si="53"/>
        <v>5.3187592814371252</v>
      </c>
      <c r="BO188" s="17">
        <f t="shared" si="52"/>
        <v>3.0211999999999994</v>
      </c>
      <c r="BP188" s="17">
        <v>2.7</v>
      </c>
      <c r="BQ188" s="17">
        <v>1.6304827687215879</v>
      </c>
      <c r="BR188" s="17">
        <v>2.2109180439212137</v>
      </c>
      <c r="BS188" s="17"/>
      <c r="BT188" s="17">
        <f t="shared" si="49"/>
        <v>0.78350618096381497</v>
      </c>
      <c r="BU188" s="16"/>
      <c r="BV188" s="16">
        <f>BT188/'Conversions, Sources &amp; Comments'!F185</f>
        <v>7.4096024376672949</v>
      </c>
    </row>
    <row r="189" spans="1:74" ht="12.75" customHeight="1">
      <c r="A189" s="13">
        <v>1578</v>
      </c>
      <c r="B189" s="14"/>
      <c r="C189" s="7"/>
      <c r="D189" s="15">
        <v>320</v>
      </c>
      <c r="E189" s="15">
        <v>910</v>
      </c>
      <c r="F189" s="15">
        <v>592</v>
      </c>
      <c r="G189" s="15">
        <v>510</v>
      </c>
      <c r="H189" s="15">
        <v>371</v>
      </c>
      <c r="I189" s="15">
        <v>645</v>
      </c>
      <c r="J189" s="7"/>
      <c r="K189" s="7"/>
      <c r="L189" s="7"/>
      <c r="M189" s="7"/>
      <c r="N189" s="7"/>
      <c r="O189" s="7"/>
      <c r="P189" s="15">
        <v>16</v>
      </c>
      <c r="Q189" s="7"/>
      <c r="R189" s="15">
        <v>300</v>
      </c>
      <c r="S189" s="7"/>
      <c r="T189" s="15">
        <v>42</v>
      </c>
      <c r="U189" s="7"/>
      <c r="V189" s="15">
        <v>546</v>
      </c>
      <c r="W189" s="7"/>
      <c r="X189" s="15">
        <v>1260</v>
      </c>
      <c r="Y189" s="15">
        <v>3150</v>
      </c>
      <c r="Z189" s="7"/>
      <c r="AA189" s="7"/>
      <c r="AB189" s="15">
        <v>1351</v>
      </c>
      <c r="AC189" s="7"/>
      <c r="AD189" s="7"/>
      <c r="AE189" s="16"/>
      <c r="AF189" s="17">
        <f>E189*'Conversions, Sources &amp; Comments'!$F186/222.6</f>
        <v>0.43227861635220122</v>
      </c>
      <c r="AG189" s="17">
        <f>F189*'Conversions, Sources &amp; Comments'!$F186/222.6</f>
        <v>0.28121861635220124</v>
      </c>
      <c r="AH189" s="17">
        <f>G189*'Conversions, Sources &amp; Comments'!$F186/222.6</f>
        <v>0.24226603773584904</v>
      </c>
      <c r="AI189" s="17">
        <f>'Conversions, Sources &amp; Comments'!$F186*I189/260</f>
        <v>0.26232149999999999</v>
      </c>
      <c r="AJ189" s="16"/>
      <c r="AK189" s="16"/>
      <c r="AL189" s="16"/>
      <c r="AM189" s="17">
        <f>'Conversions, Sources &amp; Comments'!$F186*P189/0.56</f>
        <v>3.0211999999999994</v>
      </c>
      <c r="AN189" s="17"/>
      <c r="AO189" s="17">
        <f>'Conversions, Sources &amp; Comments'!$F186*R189/0.835</f>
        <v>37.991137724550896</v>
      </c>
      <c r="AP189" s="17"/>
      <c r="AQ189" s="17">
        <f>'Conversions, Sources &amp; Comments'!$F186*T189/0.835</f>
        <v>5.3187592814371252</v>
      </c>
      <c r="AR189" s="17">
        <f>'Conversions, Sources &amp; Comments'!$F186*U189/0.835</f>
        <v>0</v>
      </c>
      <c r="AS189" s="17">
        <f>'Conversions, Sources &amp; Comments'!$F186*V189</f>
        <v>57.735131999999993</v>
      </c>
      <c r="AT189" s="17">
        <f>'Conversions, Sources &amp; Comments'!$F186*W189/0.835</f>
        <v>0</v>
      </c>
      <c r="AU189" s="17">
        <f>'Conversions, Sources &amp; Comments'!$F186*X189/56</f>
        <v>2.3791949999999997</v>
      </c>
      <c r="AV189" s="17">
        <f>'Conversions, Sources &amp; Comments'!$F186*Y189/1000</f>
        <v>0.33308729999999998</v>
      </c>
      <c r="AW189" s="17">
        <f>'Conversions, Sources &amp; Comments'!$F186*Z189</f>
        <v>0</v>
      </c>
      <c r="AX189" s="17">
        <f>'Conversions, Sources &amp; Comments'!$F186*AA189/1.069</f>
        <v>0</v>
      </c>
      <c r="AY189" s="17">
        <f>'Conversions, Sources &amp; Comments'!$F186*AB189/56</f>
        <v>2.55102575</v>
      </c>
      <c r="AZ189" s="17">
        <f>'Conversions, Sources &amp; Comments'!$F186*AC189/0.56</f>
        <v>0</v>
      </c>
      <c r="BA189" s="16"/>
      <c r="BB189" s="17">
        <f t="shared" ref="BB189:BB194" si="57">AH189</f>
        <v>0.24226603773584904</v>
      </c>
      <c r="BC189" s="17">
        <v>4.9967040000000003</v>
      </c>
      <c r="BD189" s="17">
        <f>AG189</f>
        <v>0.28121861635220124</v>
      </c>
      <c r="BE189" s="17"/>
      <c r="BF189" s="17">
        <f t="shared" si="47"/>
        <v>0.5684059870126289</v>
      </c>
      <c r="BG189" s="17">
        <f t="shared" si="50"/>
        <v>0.26232149999999999</v>
      </c>
      <c r="BH189" s="17">
        <v>1.5</v>
      </c>
      <c r="BI189" s="17">
        <f t="shared" si="48"/>
        <v>3.9275599999999993</v>
      </c>
      <c r="BJ189" s="17">
        <v>4.9928813559322034</v>
      </c>
      <c r="BK189" s="17">
        <f t="shared" si="39"/>
        <v>0.1</v>
      </c>
      <c r="BL189" s="17">
        <v>0.34620860617399435</v>
      </c>
      <c r="BM189" s="17">
        <f t="shared" si="40"/>
        <v>2.55102575</v>
      </c>
      <c r="BN189" s="17">
        <f t="shared" si="53"/>
        <v>5.3187592814371252</v>
      </c>
      <c r="BO189" s="17">
        <f t="shared" si="52"/>
        <v>3.0211999999999994</v>
      </c>
      <c r="BP189" s="17">
        <f t="shared" ref="BP189:BP208" si="58">AY189</f>
        <v>2.55102575</v>
      </c>
      <c r="BQ189" s="17">
        <v>1.6525163196502577</v>
      </c>
      <c r="BR189" s="17">
        <v>2.3435731265564863</v>
      </c>
      <c r="BS189" s="17"/>
      <c r="BT189" s="17">
        <f t="shared" si="49"/>
        <v>0.78733363328506389</v>
      </c>
      <c r="BU189" s="16"/>
      <c r="BV189" s="16">
        <f>BT189/'Conversions, Sources &amp; Comments'!F186</f>
        <v>7.4457985784746263</v>
      </c>
    </row>
    <row r="190" spans="1:74" ht="12.75" customHeight="1">
      <c r="A190" s="13">
        <v>1579</v>
      </c>
      <c r="B190" s="14"/>
      <c r="C190" s="15">
        <v>1050</v>
      </c>
      <c r="D190" s="15">
        <v>536</v>
      </c>
      <c r="E190" s="15">
        <v>1385</v>
      </c>
      <c r="F190" s="15">
        <v>1143</v>
      </c>
      <c r="G190" s="15">
        <v>1084</v>
      </c>
      <c r="H190" s="15">
        <v>569</v>
      </c>
      <c r="I190" s="15">
        <v>908</v>
      </c>
      <c r="J190" s="7"/>
      <c r="K190" s="7"/>
      <c r="L190" s="7"/>
      <c r="M190" s="7"/>
      <c r="N190" s="7"/>
      <c r="O190" s="7"/>
      <c r="P190" s="15">
        <v>16</v>
      </c>
      <c r="Q190" s="7"/>
      <c r="R190" s="15">
        <v>360</v>
      </c>
      <c r="S190" s="7"/>
      <c r="T190" s="15">
        <v>42</v>
      </c>
      <c r="U190" s="7"/>
      <c r="V190" s="15">
        <v>588</v>
      </c>
      <c r="W190" s="15">
        <v>31.5</v>
      </c>
      <c r="X190" s="15">
        <v>1260</v>
      </c>
      <c r="Y190" s="15">
        <v>3570</v>
      </c>
      <c r="Z190" s="15">
        <v>32.700000000000003</v>
      </c>
      <c r="AA190" s="15">
        <v>3.5</v>
      </c>
      <c r="AB190" s="15">
        <v>1312</v>
      </c>
      <c r="AC190" s="7"/>
      <c r="AD190" s="7"/>
      <c r="AE190" s="17">
        <f>C190*'Conversions, Sources &amp; Comments'!$F187/222.6</f>
        <v>0.49878301886792448</v>
      </c>
      <c r="AF190" s="17">
        <f>E190*'Conversions, Sources &amp; Comments'!$F187/222.6</f>
        <v>0.65791855345911943</v>
      </c>
      <c r="AG190" s="17">
        <f>F190*'Conversions, Sources &amp; Comments'!$F187/222.6</f>
        <v>0.54296094339622636</v>
      </c>
      <c r="AH190" s="17">
        <f>G190*'Conversions, Sources &amp; Comments'!$F187/222.6</f>
        <v>0.51493408805031449</v>
      </c>
      <c r="AI190" s="17">
        <f>'Conversions, Sources &amp; Comments'!$F187*I190/260</f>
        <v>0.36928359999999999</v>
      </c>
      <c r="AJ190" s="16"/>
      <c r="AK190" s="16"/>
      <c r="AL190" s="16"/>
      <c r="AM190" s="17">
        <f>'Conversions, Sources &amp; Comments'!$F187*P190/0.56</f>
        <v>3.0211999999999994</v>
      </c>
      <c r="AN190" s="17"/>
      <c r="AO190" s="17">
        <f>'Conversions, Sources &amp; Comments'!$F187*R190/0.835</f>
        <v>45.589365269461076</v>
      </c>
      <c r="AP190" s="17"/>
      <c r="AQ190" s="17">
        <f>'Conversions, Sources &amp; Comments'!$F187*T190/0.835</f>
        <v>5.3187592814371252</v>
      </c>
      <c r="AR190" s="17">
        <f>'Conversions, Sources &amp; Comments'!$F187*U190/0.835</f>
        <v>0</v>
      </c>
      <c r="AS190" s="17">
        <f>'Conversions, Sources &amp; Comments'!$F187*V190</f>
        <v>62.176295999999994</v>
      </c>
      <c r="AT190" s="17">
        <f>'Conversions, Sources &amp; Comments'!$F187*W190/0.835</f>
        <v>3.9890694610778441</v>
      </c>
      <c r="AU190" s="17">
        <f>'Conversions, Sources &amp; Comments'!$F187*X190/56</f>
        <v>2.3791949999999997</v>
      </c>
      <c r="AV190" s="17">
        <f>'Conversions, Sources &amp; Comments'!$F187*Y190/1000</f>
        <v>0.37749893999999995</v>
      </c>
      <c r="AW190" s="17">
        <f>'Conversions, Sources &amp; Comments'!$F187*Z190</f>
        <v>3.4577634000000002</v>
      </c>
      <c r="AX190" s="17">
        <f>'Conversions, Sources &amp; Comments'!$F187*AA190/1.069</f>
        <v>0.34620860617399435</v>
      </c>
      <c r="AY190" s="17">
        <f>'Conversions, Sources &amp; Comments'!$F187*AB190/56</f>
        <v>2.4773839999999998</v>
      </c>
      <c r="AZ190" s="17">
        <f>'Conversions, Sources &amp; Comments'!$F187*AC190/0.56</f>
        <v>0</v>
      </c>
      <c r="BA190" s="16"/>
      <c r="BB190" s="17">
        <f t="shared" si="57"/>
        <v>0.51493408805031449</v>
      </c>
      <c r="BC190" s="17">
        <v>5.0071893333333337</v>
      </c>
      <c r="BD190" s="17">
        <f t="shared" ref="BD190:BD196" si="59">AE190</f>
        <v>0.49878301886792448</v>
      </c>
      <c r="BE190" s="17"/>
      <c r="BF190" s="17">
        <f t="shared" si="47"/>
        <v>0.83943351065026417</v>
      </c>
      <c r="BG190" s="17">
        <f t="shared" si="50"/>
        <v>0.36928359999999999</v>
      </c>
      <c r="BH190" s="17">
        <v>1.5</v>
      </c>
      <c r="BI190" s="17">
        <f t="shared" si="48"/>
        <v>3.9275599999999993</v>
      </c>
      <c r="BJ190" s="17">
        <v>3.9446186440677966</v>
      </c>
      <c r="BK190" s="17">
        <f t="shared" si="39"/>
        <v>0.1</v>
      </c>
      <c r="BL190" s="17">
        <v>0.34620860617399435</v>
      </c>
      <c r="BM190" s="17">
        <f t="shared" si="40"/>
        <v>2.4773839999999998</v>
      </c>
      <c r="BN190" s="17">
        <f t="shared" si="53"/>
        <v>5.3187592814371252</v>
      </c>
      <c r="BO190" s="17">
        <f t="shared" si="52"/>
        <v>3.0211999999999994</v>
      </c>
      <c r="BP190" s="17">
        <f t="shared" si="58"/>
        <v>2.4773839999999998</v>
      </c>
      <c r="BQ190" s="17">
        <v>1.6191054442420563</v>
      </c>
      <c r="BR190" s="17">
        <v>2.2639800769753227</v>
      </c>
      <c r="BS190" s="17"/>
      <c r="BT190" s="17">
        <f t="shared" si="49"/>
        <v>0.90516500013030521</v>
      </c>
      <c r="BU190" s="16"/>
      <c r="BV190" s="16">
        <f>BT190/'Conversions, Sources &amp; Comments'!F187</f>
        <v>8.5601274813253507</v>
      </c>
    </row>
    <row r="191" spans="1:74" ht="12.75" customHeight="1">
      <c r="A191" s="13">
        <v>1580</v>
      </c>
      <c r="B191" s="14"/>
      <c r="C191" s="15">
        <v>910</v>
      </c>
      <c r="D191" s="15">
        <v>386</v>
      </c>
      <c r="E191" s="15">
        <v>1050</v>
      </c>
      <c r="F191" s="15">
        <v>1085</v>
      </c>
      <c r="G191" s="15">
        <v>945</v>
      </c>
      <c r="H191" s="15">
        <v>540</v>
      </c>
      <c r="I191" s="15">
        <v>840</v>
      </c>
      <c r="J191" s="7"/>
      <c r="K191" s="7"/>
      <c r="L191" s="7"/>
      <c r="M191" s="7"/>
      <c r="N191" s="7"/>
      <c r="O191" s="7"/>
      <c r="P191" s="15">
        <v>16</v>
      </c>
      <c r="Q191" s="7"/>
      <c r="R191" s="15">
        <v>367</v>
      </c>
      <c r="S191" s="7"/>
      <c r="T191" s="15">
        <v>42</v>
      </c>
      <c r="U191" s="7"/>
      <c r="V191" s="15">
        <v>581</v>
      </c>
      <c r="W191" s="15">
        <v>28</v>
      </c>
      <c r="X191" s="15">
        <v>1260</v>
      </c>
      <c r="Y191" s="15">
        <v>4200</v>
      </c>
      <c r="Z191" s="15">
        <v>40.200000000000003</v>
      </c>
      <c r="AA191" s="15">
        <v>4</v>
      </c>
      <c r="AB191" s="15">
        <v>1260</v>
      </c>
      <c r="AC191" s="7"/>
      <c r="AD191" s="7"/>
      <c r="AE191" s="17">
        <f>C191*'Conversions, Sources &amp; Comments'!$F188/222.6</f>
        <v>0.43227861635220122</v>
      </c>
      <c r="AF191" s="17">
        <f>E191*'Conversions, Sources &amp; Comments'!$F188/222.6</f>
        <v>0.49878301886792448</v>
      </c>
      <c r="AG191" s="17">
        <f>F191*'Conversions, Sources &amp; Comments'!$F188/222.6</f>
        <v>0.51540911949685531</v>
      </c>
      <c r="AH191" s="17">
        <f>G191*'Conversions, Sources &amp; Comments'!$F188/222.6</f>
        <v>0.44890471698113205</v>
      </c>
      <c r="AI191" s="17">
        <f>'Conversions, Sources &amp; Comments'!$F188*I191/260</f>
        <v>0.34162799999999999</v>
      </c>
      <c r="AJ191" s="16"/>
      <c r="AK191" s="16"/>
      <c r="AL191" s="16"/>
      <c r="AM191" s="17">
        <f>'Conversions, Sources &amp; Comments'!$F188*P191/0.56</f>
        <v>3.0211999999999994</v>
      </c>
      <c r="AN191" s="17"/>
      <c r="AO191" s="17">
        <f>'Conversions, Sources &amp; Comments'!$F188*R191/0.835</f>
        <v>46.475825149700597</v>
      </c>
      <c r="AP191" s="17"/>
      <c r="AQ191" s="17">
        <f>'Conversions, Sources &amp; Comments'!$F188*T191/0.835</f>
        <v>5.3187592814371252</v>
      </c>
      <c r="AR191" s="17">
        <f>'Conversions, Sources &amp; Comments'!$F188*U191/0.835</f>
        <v>0</v>
      </c>
      <c r="AS191" s="17">
        <f>'Conversions, Sources &amp; Comments'!$F188*V191</f>
        <v>61.436101999999991</v>
      </c>
      <c r="AT191" s="17">
        <f>'Conversions, Sources &amp; Comments'!$F188*W191/0.835</f>
        <v>3.5458395209580837</v>
      </c>
      <c r="AU191" s="17">
        <f>'Conversions, Sources &amp; Comments'!$F188*X191/56</f>
        <v>2.3791949999999997</v>
      </c>
      <c r="AV191" s="17">
        <f>'Conversions, Sources &amp; Comments'!$F188*Y191/1000</f>
        <v>0.44411639999999997</v>
      </c>
      <c r="AW191" s="17">
        <f>'Conversions, Sources &amp; Comments'!$F188*Z191</f>
        <v>4.2508283999999996</v>
      </c>
      <c r="AX191" s="17">
        <f>'Conversions, Sources &amp; Comments'!$F188*AA191/1.069</f>
        <v>0.395666978484565</v>
      </c>
      <c r="AY191" s="17">
        <f>'Conversions, Sources &amp; Comments'!$F188*AB191/56</f>
        <v>2.3791949999999997</v>
      </c>
      <c r="AZ191" s="17">
        <f>'Conversions, Sources &amp; Comments'!$F188*AC191/0.56</f>
        <v>0</v>
      </c>
      <c r="BA191" s="16"/>
      <c r="BB191" s="17">
        <f t="shared" si="57"/>
        <v>0.44890471698113205</v>
      </c>
      <c r="BC191" s="17">
        <v>5.0176746666666663</v>
      </c>
      <c r="BD191" s="17">
        <f t="shared" si="59"/>
        <v>0.43227861635220122</v>
      </c>
      <c r="BE191" s="17"/>
      <c r="BF191" s="17">
        <f t="shared" si="47"/>
        <v>0.75698058488462894</v>
      </c>
      <c r="BG191" s="17">
        <f t="shared" si="50"/>
        <v>0.34162799999999999</v>
      </c>
      <c r="BH191" s="17">
        <v>1.5</v>
      </c>
      <c r="BI191" s="17">
        <f t="shared" si="48"/>
        <v>3.9275599999999993</v>
      </c>
      <c r="BJ191" s="17">
        <v>5.5169491525423728</v>
      </c>
      <c r="BK191" s="17">
        <f t="shared" si="39"/>
        <v>0.1</v>
      </c>
      <c r="BL191" s="17">
        <f>AX191</f>
        <v>0.395666978484565</v>
      </c>
      <c r="BM191" s="17">
        <f t="shared" si="40"/>
        <v>2.3791949999999997</v>
      </c>
      <c r="BN191" s="17">
        <f t="shared" si="53"/>
        <v>5.3187592814371252</v>
      </c>
      <c r="BO191" s="17">
        <f t="shared" si="52"/>
        <v>3.0211999999999994</v>
      </c>
      <c r="BP191" s="17">
        <f t="shared" si="58"/>
        <v>2.3791949999999997</v>
      </c>
      <c r="BQ191" s="17">
        <v>1.6191054442420563</v>
      </c>
      <c r="BR191" s="17">
        <v>2.2639800769753227</v>
      </c>
      <c r="BS191" s="17"/>
      <c r="BT191" s="17">
        <f t="shared" si="49"/>
        <v>0.90570112115272838</v>
      </c>
      <c r="BU191" s="16"/>
      <c r="BV191" s="16">
        <f>BT191/'Conversions, Sources &amp; Comments'!F188</f>
        <v>8.5651975672176484</v>
      </c>
    </row>
    <row r="192" spans="1:74" ht="12.75" customHeight="1">
      <c r="A192" s="13">
        <v>1581</v>
      </c>
      <c r="B192" s="14"/>
      <c r="C192" s="15">
        <v>559</v>
      </c>
      <c r="D192" s="7"/>
      <c r="E192" s="15">
        <v>840</v>
      </c>
      <c r="F192" s="15">
        <v>558</v>
      </c>
      <c r="G192" s="15">
        <v>540</v>
      </c>
      <c r="H192" s="15">
        <v>345</v>
      </c>
      <c r="I192" s="15">
        <v>675</v>
      </c>
      <c r="J192" s="7"/>
      <c r="K192" s="7"/>
      <c r="L192" s="7"/>
      <c r="M192" s="7"/>
      <c r="N192" s="7"/>
      <c r="O192" s="7"/>
      <c r="P192" s="15">
        <v>16</v>
      </c>
      <c r="Q192" s="7"/>
      <c r="R192" s="15">
        <v>367</v>
      </c>
      <c r="S192" s="7"/>
      <c r="T192" s="15">
        <v>42</v>
      </c>
      <c r="U192" s="7"/>
      <c r="V192" s="15">
        <v>588</v>
      </c>
      <c r="W192" s="15">
        <v>24.5</v>
      </c>
      <c r="X192" s="15">
        <v>1260</v>
      </c>
      <c r="Y192" s="15">
        <v>4200</v>
      </c>
      <c r="Z192" s="15">
        <v>36.700000000000003</v>
      </c>
      <c r="AA192" s="15">
        <v>5</v>
      </c>
      <c r="AB192" s="15">
        <v>1120</v>
      </c>
      <c r="AC192" s="7"/>
      <c r="AD192" s="7"/>
      <c r="AE192" s="17">
        <f>C192*'Conversions, Sources &amp; Comments'!$F189/222.6</f>
        <v>0.26505037735849052</v>
      </c>
      <c r="AF192" s="17">
        <f>E192*'Conversions, Sources &amp; Comments'!$F189/222.6</f>
        <v>0.39828679245283016</v>
      </c>
      <c r="AG192" s="17">
        <f>F192*'Conversions, Sources &amp; Comments'!$F189/222.6</f>
        <v>0.26457622641509432</v>
      </c>
      <c r="AH192" s="17">
        <f>G192*'Conversions, Sources &amp; Comments'!$F189/222.6</f>
        <v>0.25604150943396226</v>
      </c>
      <c r="AI192" s="17">
        <f>'Conversions, Sources &amp; Comments'!$F189*I192/260</f>
        <v>0.27401365384615378</v>
      </c>
      <c r="AJ192" s="16"/>
      <c r="AK192" s="16"/>
      <c r="AL192" s="16"/>
      <c r="AM192" s="17">
        <f>'Conversions, Sources &amp; Comments'!$F189*P192/0.56</f>
        <v>3.0155999999999992</v>
      </c>
      <c r="AN192" s="17"/>
      <c r="AO192" s="17">
        <f>'Conversions, Sources &amp; Comments'!$F189*R192/0.835</f>
        <v>46.38967904191616</v>
      </c>
      <c r="AP192" s="17"/>
      <c r="AQ192" s="17">
        <f>'Conversions, Sources &amp; Comments'!$F189*T192/0.835</f>
        <v>5.3089005988023947</v>
      </c>
      <c r="AR192" s="17">
        <f>'Conversions, Sources &amp; Comments'!$F189*U192/0.835</f>
        <v>0</v>
      </c>
      <c r="AS192" s="17">
        <f>'Conversions, Sources &amp; Comments'!$F189*V192</f>
        <v>62.061047999999992</v>
      </c>
      <c r="AT192" s="17">
        <f>'Conversions, Sources &amp; Comments'!$F189*W192/0.835</f>
        <v>3.0968586826347302</v>
      </c>
      <c r="AU192" s="17">
        <f>'Conversions, Sources &amp; Comments'!$F189*X192/56</f>
        <v>2.3747849999999997</v>
      </c>
      <c r="AV192" s="17">
        <f>'Conversions, Sources &amp; Comments'!$F189*Y192/1000</f>
        <v>0.44329319999999994</v>
      </c>
      <c r="AW192" s="17">
        <f>'Conversions, Sources &amp; Comments'!$F189*Z192</f>
        <v>3.8735382</v>
      </c>
      <c r="AX192" s="17">
        <f>'Conversions, Sources &amp; Comments'!$F189*AA192/1.069</f>
        <v>0.49366697848456498</v>
      </c>
      <c r="AY192" s="17">
        <f>'Conversions, Sources &amp; Comments'!$F189*AB192/56</f>
        <v>2.1109199999999997</v>
      </c>
      <c r="AZ192" s="17">
        <f>'Conversions, Sources &amp; Comments'!$F189*AC192/0.56</f>
        <v>0</v>
      </c>
      <c r="BA192" s="16"/>
      <c r="BB192" s="17">
        <f t="shared" si="57"/>
        <v>0.25604150943396226</v>
      </c>
      <c r="BC192" s="17">
        <v>5.0281599999999997</v>
      </c>
      <c r="BD192" s="17">
        <f t="shared" si="59"/>
        <v>0.26505037735849052</v>
      </c>
      <c r="BE192" s="17"/>
      <c r="BF192" s="17">
        <f t="shared" si="47"/>
        <v>0.54919215464528293</v>
      </c>
      <c r="BG192" s="17">
        <f t="shared" si="50"/>
        <v>0.27401365384615378</v>
      </c>
      <c r="BH192" s="17">
        <v>1.5</v>
      </c>
      <c r="BI192" s="17">
        <f t="shared" si="48"/>
        <v>3.9202799999999991</v>
      </c>
      <c r="BJ192" s="17">
        <v>4.8273305084745761</v>
      </c>
      <c r="BK192" s="17">
        <f t="shared" si="39"/>
        <v>0.1</v>
      </c>
      <c r="BL192" s="17">
        <f>AX192</f>
        <v>0.49366697848456498</v>
      </c>
      <c r="BM192" s="17">
        <f t="shared" si="40"/>
        <v>2.1109199999999997</v>
      </c>
      <c r="BN192" s="17">
        <f t="shared" si="53"/>
        <v>5.3089005988023947</v>
      </c>
      <c r="BO192" s="17">
        <f t="shared" si="52"/>
        <v>3.0155999999999992</v>
      </c>
      <c r="BP192" s="17">
        <f t="shared" si="58"/>
        <v>2.1109199999999997</v>
      </c>
      <c r="BQ192" s="17">
        <v>1.6191054442420563</v>
      </c>
      <c r="BR192" s="17">
        <v>2.2639800769753227</v>
      </c>
      <c r="BS192" s="17"/>
      <c r="BT192" s="17">
        <f t="shared" si="49"/>
        <v>0.83681636285898764</v>
      </c>
      <c r="BU192" s="16"/>
      <c r="BV192" s="16">
        <f>BT192/'Conversions, Sources &amp; Comments'!F189</f>
        <v>7.9284516974493373</v>
      </c>
    </row>
    <row r="193" spans="1:74" ht="12.75" customHeight="1">
      <c r="A193" s="13">
        <v>1582</v>
      </c>
      <c r="B193" s="14"/>
      <c r="C193" s="15">
        <v>640</v>
      </c>
      <c r="D193" s="15">
        <v>422</v>
      </c>
      <c r="E193" s="15">
        <v>945</v>
      </c>
      <c r="F193" s="15">
        <v>630</v>
      </c>
      <c r="G193" s="15">
        <v>630</v>
      </c>
      <c r="H193" s="15">
        <v>478</v>
      </c>
      <c r="I193" s="15">
        <v>859</v>
      </c>
      <c r="J193" s="7"/>
      <c r="K193" s="7"/>
      <c r="L193" s="7"/>
      <c r="M193" s="7"/>
      <c r="N193" s="7"/>
      <c r="O193" s="7"/>
      <c r="P193" s="15">
        <v>16</v>
      </c>
      <c r="Q193" s="7"/>
      <c r="R193" s="15">
        <v>367</v>
      </c>
      <c r="S193" s="7"/>
      <c r="T193" s="15">
        <v>42</v>
      </c>
      <c r="U193" s="7"/>
      <c r="V193" s="15">
        <v>560</v>
      </c>
      <c r="W193" s="15">
        <v>32.299999999999997</v>
      </c>
      <c r="X193" s="15">
        <v>1155</v>
      </c>
      <c r="Y193" s="7"/>
      <c r="Z193" s="15">
        <v>42</v>
      </c>
      <c r="AA193" s="7"/>
      <c r="AB193" s="15">
        <v>1242</v>
      </c>
      <c r="AC193" s="7"/>
      <c r="AD193" s="7"/>
      <c r="AE193" s="17">
        <f>C193*'Conversions, Sources &amp; Comments'!$F190/222.6</f>
        <v>0.30345660377358485</v>
      </c>
      <c r="AF193" s="17">
        <f>E193*'Conversions, Sources &amp; Comments'!$F190/222.6</f>
        <v>0.44807264150943393</v>
      </c>
      <c r="AG193" s="17">
        <f>F193*'Conversions, Sources &amp; Comments'!$F190/222.6</f>
        <v>0.29871509433962262</v>
      </c>
      <c r="AH193" s="17">
        <f>G193*'Conversions, Sources &amp; Comments'!$F190/222.6</f>
        <v>0.29871509433962262</v>
      </c>
      <c r="AI193" s="17">
        <f>'Conversions, Sources &amp; Comments'!$F190*I193/260</f>
        <v>0.34870774615384614</v>
      </c>
      <c r="AJ193" s="16"/>
      <c r="AK193" s="16"/>
      <c r="AL193" s="16"/>
      <c r="AM193" s="17">
        <f>'Conversions, Sources &amp; Comments'!$F190*P193/0.56</f>
        <v>3.0155999999999992</v>
      </c>
      <c r="AN193" s="17"/>
      <c r="AO193" s="17">
        <f>'Conversions, Sources &amp; Comments'!$F190*R193/0.835</f>
        <v>46.38967904191616</v>
      </c>
      <c r="AP193" s="17"/>
      <c r="AQ193" s="17">
        <f>'Conversions, Sources &amp; Comments'!$F190*T193/0.835</f>
        <v>5.3089005988023947</v>
      </c>
      <c r="AR193" s="17">
        <f>'Conversions, Sources &amp; Comments'!$F190*U193/0.835</f>
        <v>0</v>
      </c>
      <c r="AS193" s="17">
        <f>'Conversions, Sources &amp; Comments'!$F190*V193</f>
        <v>59.105759999999989</v>
      </c>
      <c r="AT193" s="17">
        <f>'Conversions, Sources &amp; Comments'!$F190*W193/0.835</f>
        <v>4.0827973652694602</v>
      </c>
      <c r="AU193" s="17">
        <f>'Conversions, Sources &amp; Comments'!$F190*X193/56</f>
        <v>2.1768862499999999</v>
      </c>
      <c r="AV193" s="17">
        <f>'Conversions, Sources &amp; Comments'!$F190*Y193/1000</f>
        <v>0</v>
      </c>
      <c r="AW193" s="17">
        <f>'Conversions, Sources &amp; Comments'!$F190*Z193</f>
        <v>4.4329319999999992</v>
      </c>
      <c r="AX193" s="17">
        <f>'Conversions, Sources &amp; Comments'!$F190*AA193/1.069</f>
        <v>0</v>
      </c>
      <c r="AY193" s="17">
        <f>'Conversions, Sources &amp; Comments'!$F190*AB193/56</f>
        <v>2.3408594999999996</v>
      </c>
      <c r="AZ193" s="17">
        <f>'Conversions, Sources &amp; Comments'!$F190*AC193/0.56</f>
        <v>0</v>
      </c>
      <c r="BA193" s="16"/>
      <c r="BB193" s="17">
        <f t="shared" si="57"/>
        <v>0.29871509433962262</v>
      </c>
      <c r="BC193" s="17">
        <v>5.0386453333333332</v>
      </c>
      <c r="BD193" s="17">
        <f t="shared" si="59"/>
        <v>0.30345660377358485</v>
      </c>
      <c r="BE193" s="17"/>
      <c r="BF193" s="17">
        <f t="shared" si="47"/>
        <v>0.59728456016845277</v>
      </c>
      <c r="BG193" s="17">
        <f t="shared" si="50"/>
        <v>0.34870774615384614</v>
      </c>
      <c r="BH193" s="17">
        <v>1.5</v>
      </c>
      <c r="BI193" s="17">
        <f t="shared" si="48"/>
        <v>3.9202799999999991</v>
      </c>
      <c r="BJ193" s="17">
        <v>4.8273305084745761</v>
      </c>
      <c r="BK193" s="17">
        <f t="shared" si="39"/>
        <v>0.1</v>
      </c>
      <c r="BL193" s="17">
        <v>0.49366697848456498</v>
      </c>
      <c r="BM193" s="17">
        <f t="shared" si="40"/>
        <v>2.3408594999999996</v>
      </c>
      <c r="BN193" s="17">
        <f t="shared" si="53"/>
        <v>5.3089005988023947</v>
      </c>
      <c r="BO193" s="17">
        <f t="shared" si="52"/>
        <v>3.0155999999999992</v>
      </c>
      <c r="BP193" s="17">
        <f t="shared" si="58"/>
        <v>2.3408594999999996</v>
      </c>
      <c r="BQ193" s="17">
        <v>1.6084492177929177</v>
      </c>
      <c r="BR193" s="17">
        <v>2.175543355218474</v>
      </c>
      <c r="BS193" s="17"/>
      <c r="BT193" s="17">
        <f t="shared" si="49"/>
        <v>0.8700276379798092</v>
      </c>
      <c r="BU193" s="16"/>
      <c r="BV193" s="16">
        <f>BT193/'Conversions, Sources &amp; Comments'!F190</f>
        <v>8.2431133153298966</v>
      </c>
    </row>
    <row r="194" spans="1:74" ht="12.75" customHeight="1">
      <c r="A194" s="13">
        <v>1583</v>
      </c>
      <c r="B194" s="14"/>
      <c r="C194" s="15">
        <v>630</v>
      </c>
      <c r="D194" s="15">
        <v>435</v>
      </c>
      <c r="E194" s="15">
        <v>997</v>
      </c>
      <c r="F194" s="15">
        <v>630</v>
      </c>
      <c r="G194" s="15">
        <v>466</v>
      </c>
      <c r="H194" s="15">
        <v>460</v>
      </c>
      <c r="I194" s="15">
        <v>1176</v>
      </c>
      <c r="J194" s="7"/>
      <c r="K194" s="7"/>
      <c r="L194" s="7"/>
      <c r="M194" s="7"/>
      <c r="N194" s="7"/>
      <c r="O194" s="7"/>
      <c r="P194" s="15">
        <v>16</v>
      </c>
      <c r="Q194" s="7"/>
      <c r="R194" s="15">
        <v>367</v>
      </c>
      <c r="S194" s="7"/>
      <c r="T194" s="15">
        <v>42</v>
      </c>
      <c r="U194" s="7"/>
      <c r="V194" s="15">
        <v>616</v>
      </c>
      <c r="W194" s="15">
        <v>31.4</v>
      </c>
      <c r="X194" s="15">
        <v>1207</v>
      </c>
      <c r="Y194" s="15">
        <v>3780</v>
      </c>
      <c r="Z194" s="15">
        <v>42</v>
      </c>
      <c r="AA194" s="15">
        <v>5</v>
      </c>
      <c r="AB194" s="15">
        <v>1487</v>
      </c>
      <c r="AC194" s="7"/>
      <c r="AD194" s="7"/>
      <c r="AE194" s="17">
        <f>C194*'Conversions, Sources &amp; Comments'!$F191/222.6</f>
        <v>0.29871509433962262</v>
      </c>
      <c r="AF194" s="17">
        <f>E194*'Conversions, Sources &amp; Comments'!$F191/222.6</f>
        <v>0.47272849056603766</v>
      </c>
      <c r="AG194" s="17">
        <f>F194*'Conversions, Sources &amp; Comments'!$F191/222.6</f>
        <v>0.29871509433962262</v>
      </c>
      <c r="AH194" s="17">
        <f>G194*'Conversions, Sources &amp; Comments'!$F191/222.6</f>
        <v>0.22095433962264147</v>
      </c>
      <c r="AI194" s="17">
        <f>'Conversions, Sources &amp; Comments'!$F191*I194/260</f>
        <v>0.47739267692307685</v>
      </c>
      <c r="AJ194" s="16"/>
      <c r="AK194" s="16"/>
      <c r="AL194" s="16"/>
      <c r="AM194" s="17">
        <f>'Conversions, Sources &amp; Comments'!$F191*P194/0.56</f>
        <v>3.0155999999999992</v>
      </c>
      <c r="AN194" s="17"/>
      <c r="AO194" s="17">
        <f>'Conversions, Sources &amp; Comments'!$F191*R194/0.835</f>
        <v>46.38967904191616</v>
      </c>
      <c r="AP194" s="17"/>
      <c r="AQ194" s="17">
        <f>'Conversions, Sources &amp; Comments'!$F191*T194/0.835</f>
        <v>5.3089005988023947</v>
      </c>
      <c r="AR194" s="17">
        <f>'Conversions, Sources &amp; Comments'!$F191*U194/0.835</f>
        <v>0</v>
      </c>
      <c r="AS194" s="17">
        <f>'Conversions, Sources &amp; Comments'!$F191*V194</f>
        <v>65.016335999999995</v>
      </c>
      <c r="AT194" s="17">
        <f>'Conversions, Sources &amp; Comments'!$F191*W194/0.835</f>
        <v>3.9690352095808379</v>
      </c>
      <c r="AU194" s="17">
        <f>'Conversions, Sources &amp; Comments'!$F191*X194/56</f>
        <v>2.2748932499999994</v>
      </c>
      <c r="AV194" s="17">
        <f>'Conversions, Sources &amp; Comments'!$F191*Y194/1000</f>
        <v>0.39896387999999994</v>
      </c>
      <c r="AW194" s="17">
        <f>'Conversions, Sources &amp; Comments'!$F191*Z194</f>
        <v>4.4329319999999992</v>
      </c>
      <c r="AX194" s="17">
        <f>'Conversions, Sources &amp; Comments'!$F191*AA194/1.069</f>
        <v>0.49366697848456498</v>
      </c>
      <c r="AY194" s="17">
        <f>'Conversions, Sources &amp; Comments'!$F191*AB194/56</f>
        <v>2.8026232499999999</v>
      </c>
      <c r="AZ194" s="17">
        <f>'Conversions, Sources &amp; Comments'!$F191*AC194/0.56</f>
        <v>0</v>
      </c>
      <c r="BA194" s="16"/>
      <c r="BB194" s="17">
        <f t="shared" si="57"/>
        <v>0.22095433962264147</v>
      </c>
      <c r="BC194" s="17">
        <v>5.0491306666666667</v>
      </c>
      <c r="BD194" s="17">
        <f t="shared" si="59"/>
        <v>0.29871509433962262</v>
      </c>
      <c r="BE194" s="17"/>
      <c r="BF194" s="17">
        <f t="shared" si="47"/>
        <v>0.59168616688332076</v>
      </c>
      <c r="BG194" s="17">
        <f t="shared" si="50"/>
        <v>0.47739267692307685</v>
      </c>
      <c r="BH194" s="17">
        <v>1.5</v>
      </c>
      <c r="BI194" s="17">
        <f t="shared" si="48"/>
        <v>3.9202799999999991</v>
      </c>
      <c r="BJ194" s="17">
        <v>4.8273305084745761</v>
      </c>
      <c r="BK194" s="17">
        <f t="shared" si="39"/>
        <v>0.1</v>
      </c>
      <c r="BL194" s="17">
        <f>AX194</f>
        <v>0.49366697848456498</v>
      </c>
      <c r="BM194" s="17">
        <f t="shared" si="40"/>
        <v>2.8026232499999999</v>
      </c>
      <c r="BN194" s="17">
        <f t="shared" si="53"/>
        <v>5.3089005988023947</v>
      </c>
      <c r="BO194" s="17">
        <f t="shared" si="52"/>
        <v>3.0155999999999992</v>
      </c>
      <c r="BP194" s="17">
        <f t="shared" si="58"/>
        <v>2.8026232499999999</v>
      </c>
      <c r="BQ194" s="17">
        <v>1.8067511761509483</v>
      </c>
      <c r="BR194" s="17">
        <v>3.3222728473322767</v>
      </c>
      <c r="BS194" s="17"/>
      <c r="BT194" s="17">
        <f t="shared" si="49"/>
        <v>0.89187728492711515</v>
      </c>
      <c r="BU194" s="16"/>
      <c r="BV194" s="16">
        <f>BT194/'Conversions, Sources &amp; Comments'!F191</f>
        <v>8.4501287109612413</v>
      </c>
    </row>
    <row r="195" spans="1:74" ht="12.75" customHeight="1">
      <c r="A195" s="13">
        <v>1584</v>
      </c>
      <c r="B195" s="14"/>
      <c r="C195" s="15">
        <v>675</v>
      </c>
      <c r="D195" s="15">
        <v>380</v>
      </c>
      <c r="E195" s="15">
        <v>980</v>
      </c>
      <c r="F195" s="15">
        <v>637</v>
      </c>
      <c r="G195" s="7"/>
      <c r="H195" s="15">
        <v>426</v>
      </c>
      <c r="I195" s="15">
        <v>1106</v>
      </c>
      <c r="J195" s="7"/>
      <c r="K195" s="7"/>
      <c r="L195" s="7"/>
      <c r="M195" s="7"/>
      <c r="N195" s="7"/>
      <c r="O195" s="7"/>
      <c r="P195" s="15">
        <v>16</v>
      </c>
      <c r="Q195" s="7"/>
      <c r="R195" s="15">
        <v>367</v>
      </c>
      <c r="S195" s="7"/>
      <c r="T195" s="15">
        <v>42</v>
      </c>
      <c r="U195" s="7"/>
      <c r="V195" s="15">
        <v>623</v>
      </c>
      <c r="W195" s="15">
        <v>25.3</v>
      </c>
      <c r="X195" s="15">
        <v>1207</v>
      </c>
      <c r="Y195" s="15">
        <v>4200</v>
      </c>
      <c r="Z195" s="15">
        <v>40.799999999999997</v>
      </c>
      <c r="AA195" s="15">
        <v>4.5</v>
      </c>
      <c r="AB195" s="15">
        <v>1362</v>
      </c>
      <c r="AC195" s="7"/>
      <c r="AD195" s="7"/>
      <c r="AE195" s="17">
        <f>C195*'Conversions, Sources &amp; Comments'!$F192/222.6</f>
        <v>0.32005188679245278</v>
      </c>
      <c r="AF195" s="17">
        <f>E195*'Conversions, Sources &amp; Comments'!$F192/222.6</f>
        <v>0.46466792452830186</v>
      </c>
      <c r="AG195" s="17">
        <f>F195*'Conversions, Sources &amp; Comments'!$F192/222.6</f>
        <v>0.3020341509433962</v>
      </c>
      <c r="AH195" s="16"/>
      <c r="AI195" s="17">
        <f>'Conversions, Sources &amp; Comments'!$F192*I195/260</f>
        <v>0.44897644615384608</v>
      </c>
      <c r="AJ195" s="16"/>
      <c r="AK195" s="16"/>
      <c r="AL195" s="16"/>
      <c r="AM195" s="17">
        <f>'Conversions, Sources &amp; Comments'!$F192*P195/0.56</f>
        <v>3.0155999999999992</v>
      </c>
      <c r="AN195" s="17"/>
      <c r="AO195" s="17">
        <f>'Conversions, Sources &amp; Comments'!$F192*R195/0.835</f>
        <v>46.38967904191616</v>
      </c>
      <c r="AP195" s="17"/>
      <c r="AQ195" s="17">
        <f>'Conversions, Sources &amp; Comments'!$F192*T195/0.835</f>
        <v>5.3089005988023947</v>
      </c>
      <c r="AR195" s="17">
        <f>'Conversions, Sources &amp; Comments'!$F192*U195/0.835</f>
        <v>0</v>
      </c>
      <c r="AS195" s="17">
        <f>'Conversions, Sources &amp; Comments'!$F192*V195</f>
        <v>65.755157999999994</v>
      </c>
      <c r="AT195" s="17">
        <f>'Conversions, Sources &amp; Comments'!$F192*W195/0.835</f>
        <v>3.197980598802395</v>
      </c>
      <c r="AU195" s="17">
        <f>'Conversions, Sources &amp; Comments'!$F192*X195/56</f>
        <v>2.2748932499999994</v>
      </c>
      <c r="AV195" s="17">
        <f>'Conversions, Sources &amp; Comments'!$F192*Y195/1000</f>
        <v>0.44329319999999994</v>
      </c>
      <c r="AW195" s="17">
        <f>'Conversions, Sources &amp; Comments'!$F192*Z195</f>
        <v>4.3062767999999991</v>
      </c>
      <c r="AX195" s="17">
        <f>'Conversions, Sources &amp; Comments'!$F192*AA195/1.069</f>
        <v>0.44430028063610849</v>
      </c>
      <c r="AY195" s="17">
        <f>'Conversions, Sources &amp; Comments'!$F192*AB195/56</f>
        <v>2.5670294999999999</v>
      </c>
      <c r="AZ195" s="17">
        <f>'Conversions, Sources &amp; Comments'!$F192*AC195/0.56</f>
        <v>0</v>
      </c>
      <c r="BA195" s="16"/>
      <c r="BB195" s="17">
        <f>0.723707*BD195</f>
        <v>0.23162379083490561</v>
      </c>
      <c r="BC195" s="17">
        <v>5.0596160000000001</v>
      </c>
      <c r="BD195" s="17">
        <f t="shared" si="59"/>
        <v>0.32005188679245278</v>
      </c>
      <c r="BE195" s="17"/>
      <c r="BF195" s="17">
        <f t="shared" si="47"/>
        <v>0.61853825639441506</v>
      </c>
      <c r="BG195" s="17">
        <f t="shared" si="50"/>
        <v>0.44897644615384608</v>
      </c>
      <c r="BH195" s="17">
        <v>1.5</v>
      </c>
      <c r="BI195" s="17">
        <f t="shared" si="48"/>
        <v>3.9202799999999991</v>
      </c>
      <c r="BJ195" s="17">
        <v>4.8273305084745761</v>
      </c>
      <c r="BK195" s="17">
        <f t="shared" si="39"/>
        <v>0.1</v>
      </c>
      <c r="BL195" s="17">
        <f>AX195</f>
        <v>0.44430028063610849</v>
      </c>
      <c r="BM195" s="17">
        <f t="shared" si="40"/>
        <v>2.5670294999999999</v>
      </c>
      <c r="BN195" s="17">
        <f t="shared" si="53"/>
        <v>5.3089005988023947</v>
      </c>
      <c r="BO195" s="17">
        <f t="shared" si="52"/>
        <v>3.0155999999999992</v>
      </c>
      <c r="BP195" s="17">
        <f t="shared" si="58"/>
        <v>2.5670294999999999</v>
      </c>
      <c r="BQ195" s="17">
        <v>1.6497621257841744</v>
      </c>
      <c r="BR195" s="17">
        <v>2.989161195381481</v>
      </c>
      <c r="BS195" s="17"/>
      <c r="BT195" s="17">
        <f t="shared" si="49"/>
        <v>0.87359490547103635</v>
      </c>
      <c r="BU195" s="16"/>
      <c r="BV195" s="16">
        <f>BT195/'Conversions, Sources &amp; Comments'!F192</f>
        <v>8.2769115406650791</v>
      </c>
    </row>
    <row r="196" spans="1:74" ht="12.75" customHeight="1">
      <c r="A196" s="13">
        <v>1585</v>
      </c>
      <c r="B196" s="14"/>
      <c r="C196" s="15">
        <v>660</v>
      </c>
      <c r="D196" s="15">
        <v>427</v>
      </c>
      <c r="E196" s="15">
        <v>1117</v>
      </c>
      <c r="F196" s="15">
        <v>843</v>
      </c>
      <c r="G196" s="15">
        <v>787</v>
      </c>
      <c r="H196" s="15">
        <v>392</v>
      </c>
      <c r="I196" s="15">
        <v>1267</v>
      </c>
      <c r="J196" s="7"/>
      <c r="K196" s="7"/>
      <c r="L196" s="7"/>
      <c r="M196" s="7"/>
      <c r="N196" s="7"/>
      <c r="O196" s="7"/>
      <c r="P196" s="15">
        <v>16</v>
      </c>
      <c r="Q196" s="7"/>
      <c r="R196" s="15">
        <v>360</v>
      </c>
      <c r="S196" s="7"/>
      <c r="T196" s="15">
        <v>42</v>
      </c>
      <c r="U196" s="15">
        <v>21</v>
      </c>
      <c r="V196" s="15">
        <v>682</v>
      </c>
      <c r="W196" s="15">
        <v>30.3</v>
      </c>
      <c r="X196" s="15">
        <v>1260</v>
      </c>
      <c r="Y196" s="15">
        <v>4200</v>
      </c>
      <c r="Z196" s="15">
        <v>40.799999999999997</v>
      </c>
      <c r="AA196" s="7"/>
      <c r="AB196" s="15">
        <v>1898</v>
      </c>
      <c r="AC196" s="7"/>
      <c r="AD196" s="7"/>
      <c r="AE196" s="17">
        <f>C196*'Conversions, Sources &amp; Comments'!$F193/222.6</f>
        <v>0.31293962264150943</v>
      </c>
      <c r="AF196" s="17">
        <f>E196*'Conversions, Sources &amp; Comments'!$F193/222.6</f>
        <v>0.52962660377358484</v>
      </c>
      <c r="AG196" s="17">
        <f>F196*'Conversions, Sources &amp; Comments'!$F193/222.6</f>
        <v>0.39970924528301882</v>
      </c>
      <c r="AH196" s="17">
        <f>G196*'Conversions, Sources &amp; Comments'!$F193/222.6</f>
        <v>0.37315679245283012</v>
      </c>
      <c r="AI196" s="17">
        <f>'Conversions, Sources &amp; Comments'!$F193*I196/260</f>
        <v>0.51433377692307691</v>
      </c>
      <c r="AJ196" s="16"/>
      <c r="AK196" s="16"/>
      <c r="AL196" s="16"/>
      <c r="AM196" s="17">
        <f>'Conversions, Sources &amp; Comments'!$F193*P196/0.56</f>
        <v>3.0155999999999992</v>
      </c>
      <c r="AN196" s="17"/>
      <c r="AO196" s="17">
        <f>'Conversions, Sources &amp; Comments'!$F193*R196/0.835</f>
        <v>45.504862275449099</v>
      </c>
      <c r="AP196" s="17"/>
      <c r="AQ196" s="17">
        <f>'Conversions, Sources &amp; Comments'!$F193*T196/0.835</f>
        <v>5.3089005988023947</v>
      </c>
      <c r="AR196" s="17">
        <f>'Conversions, Sources &amp; Comments'!$F193*U196/0.835</f>
        <v>2.6544502994011974</v>
      </c>
      <c r="AS196" s="17">
        <f>'Conversions, Sources &amp; Comments'!$F193*V196</f>
        <v>71.982371999999998</v>
      </c>
      <c r="AT196" s="17">
        <f>'Conversions, Sources &amp; Comments'!$F193*W196/0.835</f>
        <v>3.8299925748502992</v>
      </c>
      <c r="AU196" s="17">
        <f>'Conversions, Sources &amp; Comments'!$F193*X196/56</f>
        <v>2.3747849999999997</v>
      </c>
      <c r="AV196" s="17">
        <f>'Conversions, Sources &amp; Comments'!$F193*Y196/1000</f>
        <v>0.44329319999999994</v>
      </c>
      <c r="AW196" s="17">
        <f>'Conversions, Sources &amp; Comments'!$F193*Z196</f>
        <v>4.3062767999999991</v>
      </c>
      <c r="AX196" s="17">
        <f>'Conversions, Sources &amp; Comments'!$F193*AA196/1.069</f>
        <v>0</v>
      </c>
      <c r="AY196" s="17">
        <f>'Conversions, Sources &amp; Comments'!$F193*AB196/56</f>
        <v>3.5772554999999997</v>
      </c>
      <c r="AZ196" s="17">
        <f>'Conversions, Sources &amp; Comments'!$F193*AC196/0.56</f>
        <v>0</v>
      </c>
      <c r="BA196" s="16"/>
      <c r="BB196" s="17">
        <f t="shared" ref="BB196:BB202" si="60">AH196</f>
        <v>0.37315679245283012</v>
      </c>
      <c r="BC196" s="17">
        <v>5.0701013333333336</v>
      </c>
      <c r="BD196" s="17">
        <f t="shared" si="59"/>
        <v>0.31293962264150943</v>
      </c>
      <c r="BE196" s="17"/>
      <c r="BF196" s="17">
        <f t="shared" si="47"/>
        <v>0.60998981921871698</v>
      </c>
      <c r="BG196" s="17">
        <f t="shared" si="50"/>
        <v>0.51433377692307691</v>
      </c>
      <c r="BH196" s="17">
        <v>1.5</v>
      </c>
      <c r="BI196" s="17">
        <f t="shared" si="48"/>
        <v>3.9202799999999991</v>
      </c>
      <c r="BJ196" s="17">
        <v>4.8273305084745761</v>
      </c>
      <c r="BK196" s="17">
        <f t="shared" si="39"/>
        <v>0.1</v>
      </c>
      <c r="BL196" s="17">
        <v>0.45</v>
      </c>
      <c r="BM196" s="17">
        <f t="shared" si="40"/>
        <v>3.5772554999999997</v>
      </c>
      <c r="BN196" s="17">
        <f t="shared" si="53"/>
        <v>5.3089005988023947</v>
      </c>
      <c r="BO196" s="17">
        <f t="shared" si="52"/>
        <v>3.0155999999999992</v>
      </c>
      <c r="BP196" s="17">
        <f t="shared" si="58"/>
        <v>3.5772554999999997</v>
      </c>
      <c r="BQ196" s="17">
        <v>1.6139576055250855</v>
      </c>
      <c r="BR196" s="17">
        <v>2.3966351596105957</v>
      </c>
      <c r="BS196" s="17"/>
      <c r="BT196" s="17">
        <f t="shared" si="49"/>
        <v>0.89276649399844255</v>
      </c>
      <c r="BU196" s="16"/>
      <c r="BV196" s="16">
        <f>BT196/'Conversions, Sources &amp; Comments'!F193</f>
        <v>8.4585535595706389</v>
      </c>
    </row>
    <row r="197" spans="1:74" ht="12.75" customHeight="1">
      <c r="A197" s="13">
        <v>1586</v>
      </c>
      <c r="B197" s="14"/>
      <c r="C197" s="7"/>
      <c r="D197" s="15">
        <v>577</v>
      </c>
      <c r="E197" s="15">
        <v>1117</v>
      </c>
      <c r="F197" s="15">
        <v>892</v>
      </c>
      <c r="G197" s="15">
        <v>735</v>
      </c>
      <c r="H197" s="15">
        <v>192</v>
      </c>
      <c r="I197" s="15">
        <v>1269</v>
      </c>
      <c r="J197" s="7"/>
      <c r="K197" s="7"/>
      <c r="L197" s="7"/>
      <c r="M197" s="7"/>
      <c r="N197" s="7"/>
      <c r="O197" s="7"/>
      <c r="P197" s="15">
        <v>16</v>
      </c>
      <c r="Q197" s="7"/>
      <c r="R197" s="15">
        <v>367</v>
      </c>
      <c r="S197" s="7"/>
      <c r="T197" s="15">
        <v>42</v>
      </c>
      <c r="U197" s="7"/>
      <c r="V197" s="15">
        <v>686</v>
      </c>
      <c r="W197" s="15">
        <v>28.8</v>
      </c>
      <c r="X197" s="15">
        <v>2100</v>
      </c>
      <c r="Y197" s="15">
        <v>4200</v>
      </c>
      <c r="Z197" s="15">
        <v>42</v>
      </c>
      <c r="AA197" s="15">
        <v>4.75</v>
      </c>
      <c r="AB197" s="15">
        <v>1834</v>
      </c>
      <c r="AC197" s="7"/>
      <c r="AD197" s="7"/>
      <c r="AE197" s="16"/>
      <c r="AF197" s="17">
        <f>E197*'Conversions, Sources &amp; Comments'!$F194/222.6</f>
        <v>0.52962660377358484</v>
      </c>
      <c r="AG197" s="17">
        <f>F197*'Conversions, Sources &amp; Comments'!$F194/222.6</f>
        <v>0.42294264150943389</v>
      </c>
      <c r="AH197" s="17">
        <f>G197*'Conversions, Sources &amp; Comments'!$F194/222.6</f>
        <v>0.34850094339622639</v>
      </c>
      <c r="AI197" s="17">
        <f>'Conversions, Sources &amp; Comments'!$F194*I197/260</f>
        <v>0.51514566923076921</v>
      </c>
      <c r="AJ197" s="16"/>
      <c r="AK197" s="16"/>
      <c r="AL197" s="16"/>
      <c r="AM197" s="17">
        <f>'Conversions, Sources &amp; Comments'!$F194*P197/0.56</f>
        <v>3.0155999999999992</v>
      </c>
      <c r="AN197" s="17"/>
      <c r="AO197" s="17">
        <f>'Conversions, Sources &amp; Comments'!$F194*R197/0.835</f>
        <v>46.38967904191616</v>
      </c>
      <c r="AP197" s="17"/>
      <c r="AQ197" s="17">
        <f>'Conversions, Sources &amp; Comments'!$F194*T197/0.835</f>
        <v>5.3089005988023947</v>
      </c>
      <c r="AR197" s="17">
        <f>'Conversions, Sources &amp; Comments'!$F194*U197/0.835</f>
        <v>0</v>
      </c>
      <c r="AS197" s="17">
        <f>'Conversions, Sources &amp; Comments'!$F194*V197</f>
        <v>72.404555999999985</v>
      </c>
      <c r="AT197" s="17">
        <f>'Conversions, Sources &amp; Comments'!$F194*W197/0.835</f>
        <v>3.6403889820359279</v>
      </c>
      <c r="AU197" s="17">
        <f>'Conversions, Sources &amp; Comments'!$F194*X197/56</f>
        <v>3.9579749999999998</v>
      </c>
      <c r="AV197" s="17">
        <f>'Conversions, Sources &amp; Comments'!$F194*Y197/1000</f>
        <v>0.44329319999999994</v>
      </c>
      <c r="AW197" s="17">
        <f>'Conversions, Sources &amp; Comments'!$F194*Z197</f>
        <v>4.4329319999999992</v>
      </c>
      <c r="AX197" s="17">
        <f>'Conversions, Sources &amp; Comments'!$F194*AA197/1.069</f>
        <v>0.46898362956033673</v>
      </c>
      <c r="AY197" s="17">
        <f>'Conversions, Sources &amp; Comments'!$F194*AB197/56</f>
        <v>3.4566314999999999</v>
      </c>
      <c r="AZ197" s="17">
        <f>'Conversions, Sources &amp; Comments'!$F194*AC197/0.56</f>
        <v>0</v>
      </c>
      <c r="BA197" s="16"/>
      <c r="BB197" s="17">
        <f t="shared" si="60"/>
        <v>0.34850094339622639</v>
      </c>
      <c r="BC197" s="17">
        <v>5.080586666666667</v>
      </c>
      <c r="BD197" s="17">
        <f>AG197</f>
        <v>0.42294264150943389</v>
      </c>
      <c r="BE197" s="17"/>
      <c r="BF197" s="17">
        <f t="shared" si="47"/>
        <v>0.74717355023698118</v>
      </c>
      <c r="BG197" s="17">
        <f t="shared" si="50"/>
        <v>0.51514566923076921</v>
      </c>
      <c r="BH197" s="17">
        <v>1.5</v>
      </c>
      <c r="BI197" s="17">
        <f t="shared" si="48"/>
        <v>3.9202799999999991</v>
      </c>
      <c r="BJ197" s="17">
        <v>4.8273305084745761</v>
      </c>
      <c r="BK197" s="17">
        <f t="shared" si="39"/>
        <v>0.1</v>
      </c>
      <c r="BL197" s="17">
        <f>AX197</f>
        <v>0.46898362956033673</v>
      </c>
      <c r="BM197" s="17">
        <f t="shared" si="40"/>
        <v>3.4566314999999999</v>
      </c>
      <c r="BN197" s="17">
        <f t="shared" si="53"/>
        <v>5.3089005988023947</v>
      </c>
      <c r="BO197" s="17">
        <f t="shared" si="52"/>
        <v>3.0155999999999992</v>
      </c>
      <c r="BP197" s="17">
        <f t="shared" si="58"/>
        <v>3.4566314999999999</v>
      </c>
      <c r="BQ197" s="17">
        <v>1.7268795540345196</v>
      </c>
      <c r="BR197" s="17">
        <v>2.620674854727945</v>
      </c>
      <c r="BS197" s="17"/>
      <c r="BT197" s="17">
        <f t="shared" si="49"/>
        <v>0.96122186146007249</v>
      </c>
      <c r="BU197" s="16"/>
      <c r="BV197" s="16">
        <f>BT197/'Conversions, Sources &amp; Comments'!F194</f>
        <v>9.1071368072695567</v>
      </c>
    </row>
    <row r="198" spans="1:74" ht="12.75" customHeight="1">
      <c r="A198" s="13">
        <v>1587</v>
      </c>
      <c r="B198" s="14"/>
      <c r="C198" s="15">
        <v>1014</v>
      </c>
      <c r="D198" s="15">
        <v>444</v>
      </c>
      <c r="E198" s="7"/>
      <c r="F198" s="15">
        <v>774</v>
      </c>
      <c r="G198" s="15">
        <v>630</v>
      </c>
      <c r="H198" s="7"/>
      <c r="I198" s="15">
        <v>993</v>
      </c>
      <c r="J198" s="7"/>
      <c r="K198" s="7"/>
      <c r="L198" s="7"/>
      <c r="M198" s="7"/>
      <c r="N198" s="7"/>
      <c r="O198" s="7"/>
      <c r="P198" s="15">
        <v>17</v>
      </c>
      <c r="Q198" s="7"/>
      <c r="R198" s="15">
        <v>367</v>
      </c>
      <c r="S198" s="7"/>
      <c r="T198" s="15">
        <v>42</v>
      </c>
      <c r="U198" s="7"/>
      <c r="V198" s="15">
        <v>560</v>
      </c>
      <c r="W198" s="15">
        <v>23.8</v>
      </c>
      <c r="X198" s="15">
        <v>2100</v>
      </c>
      <c r="Y198" s="15">
        <v>4200</v>
      </c>
      <c r="Z198" s="15">
        <v>39.6</v>
      </c>
      <c r="AA198" s="15">
        <v>5.25</v>
      </c>
      <c r="AB198" s="15">
        <v>1400</v>
      </c>
      <c r="AC198" s="7"/>
      <c r="AD198" s="7"/>
      <c r="AE198" s="17">
        <f>C198*'Conversions, Sources &amp; Comments'!$F195/222.6</f>
        <v>0.48078905660377358</v>
      </c>
      <c r="AF198" s="16"/>
      <c r="AG198" s="17">
        <f>F198*'Conversions, Sources &amp; Comments'!$F195/222.6</f>
        <v>0.36699283018867923</v>
      </c>
      <c r="AH198" s="17">
        <f>G198*'Conversions, Sources &amp; Comments'!$F195/222.6</f>
        <v>0.29871509433962262</v>
      </c>
      <c r="AI198" s="17">
        <f>'Conversions, Sources &amp; Comments'!$F195*I198/260</f>
        <v>0.40310453076923075</v>
      </c>
      <c r="AJ198" s="16"/>
      <c r="AK198" s="16"/>
      <c r="AL198" s="16"/>
      <c r="AM198" s="17">
        <f>'Conversions, Sources &amp; Comments'!$F195*P198/0.56</f>
        <v>3.2040749999999991</v>
      </c>
      <c r="AN198" s="17"/>
      <c r="AO198" s="17">
        <f>'Conversions, Sources &amp; Comments'!$F195*R198/0.835</f>
        <v>46.38967904191616</v>
      </c>
      <c r="AP198" s="17"/>
      <c r="AQ198" s="17">
        <f>'Conversions, Sources &amp; Comments'!$F195*T198/0.835</f>
        <v>5.3089005988023947</v>
      </c>
      <c r="AR198" s="17">
        <f>'Conversions, Sources &amp; Comments'!$F195*U198/0.835</f>
        <v>0</v>
      </c>
      <c r="AS198" s="17">
        <f>'Conversions, Sources &amp; Comments'!$F195*V198</f>
        <v>59.105759999999989</v>
      </c>
      <c r="AT198" s="17">
        <f>'Conversions, Sources &amp; Comments'!$F195*W198/0.835</f>
        <v>3.0083770059880237</v>
      </c>
      <c r="AU198" s="17">
        <f>'Conversions, Sources &amp; Comments'!$F195*X198/56</f>
        <v>3.9579749999999998</v>
      </c>
      <c r="AV198" s="17">
        <f>'Conversions, Sources &amp; Comments'!$F195*Y198/1000</f>
        <v>0.44329319999999994</v>
      </c>
      <c r="AW198" s="17">
        <f>'Conversions, Sources &amp; Comments'!$F195*Z198</f>
        <v>4.1796215999999999</v>
      </c>
      <c r="AX198" s="17">
        <f>'Conversions, Sources &amp; Comments'!$F195*AA198/1.069</f>
        <v>0.51835032740879317</v>
      </c>
      <c r="AY198" s="17">
        <f>'Conversions, Sources &amp; Comments'!$F195*AB198/56</f>
        <v>2.6386499999999997</v>
      </c>
      <c r="AZ198" s="17">
        <f>'Conversions, Sources &amp; Comments'!$F195*AC198/0.56</f>
        <v>0</v>
      </c>
      <c r="BA198" s="16"/>
      <c r="BB198" s="17">
        <f t="shared" si="60"/>
        <v>0.29871509433962262</v>
      </c>
      <c r="BC198" s="17">
        <v>5.0910719999999996</v>
      </c>
      <c r="BD198" s="17">
        <f>AE198</f>
        <v>0.48078905660377358</v>
      </c>
      <c r="BE198" s="17"/>
      <c r="BF198" s="17">
        <f t="shared" si="47"/>
        <v>0.81945631566279242</v>
      </c>
      <c r="BG198" s="17">
        <f t="shared" si="50"/>
        <v>0.40310453076923075</v>
      </c>
      <c r="BH198" s="17">
        <v>1.5</v>
      </c>
      <c r="BI198" s="17">
        <f t="shared" ref="BI198:BI214" si="61">1.3*BO198</f>
        <v>4.1652974999999994</v>
      </c>
      <c r="BJ198" s="17">
        <v>5.5169491525423728</v>
      </c>
      <c r="BK198" s="17">
        <f t="shared" si="39"/>
        <v>0.1</v>
      </c>
      <c r="BL198" s="17">
        <f>AX198</f>
        <v>0.51835032740879317</v>
      </c>
      <c r="BM198" s="17">
        <f t="shared" si="40"/>
        <v>2.6386499999999997</v>
      </c>
      <c r="BN198" s="17">
        <f t="shared" si="53"/>
        <v>5.3089005988023947</v>
      </c>
      <c r="BO198" s="17">
        <f t="shared" si="52"/>
        <v>3.2040749999999991</v>
      </c>
      <c r="BP198" s="17">
        <f t="shared" si="58"/>
        <v>2.6386499999999997</v>
      </c>
      <c r="BQ198" s="17">
        <v>1.6798218984011335</v>
      </c>
      <c r="BR198" s="17">
        <v>2.8152356425930121</v>
      </c>
      <c r="BS198" s="17"/>
      <c r="BT198" s="17">
        <f t="shared" si="49"/>
        <v>1.0026185059588437</v>
      </c>
      <c r="BU198" s="16"/>
      <c r="BV198" s="16">
        <f>BT198/'Conversions, Sources &amp; Comments'!F195</f>
        <v>9.4993510503367613</v>
      </c>
    </row>
    <row r="199" spans="1:74" ht="12.75" customHeight="1">
      <c r="A199" s="13">
        <v>1588</v>
      </c>
      <c r="B199" s="14"/>
      <c r="C199" s="7"/>
      <c r="D199" s="15">
        <v>335</v>
      </c>
      <c r="E199" s="7"/>
      <c r="F199" s="15">
        <v>840</v>
      </c>
      <c r="G199" s="15">
        <v>728</v>
      </c>
      <c r="H199" s="15">
        <v>472</v>
      </c>
      <c r="I199" s="15">
        <v>1080</v>
      </c>
      <c r="J199" s="7"/>
      <c r="K199" s="7"/>
      <c r="L199" s="7"/>
      <c r="M199" s="7"/>
      <c r="N199" s="7"/>
      <c r="O199" s="7"/>
      <c r="P199" s="15">
        <v>17</v>
      </c>
      <c r="Q199" s="7"/>
      <c r="R199" s="15">
        <v>367</v>
      </c>
      <c r="S199" s="7"/>
      <c r="T199" s="15">
        <v>42</v>
      </c>
      <c r="U199" s="7"/>
      <c r="V199" s="15">
        <v>577</v>
      </c>
      <c r="W199" s="15">
        <v>28</v>
      </c>
      <c r="X199" s="7"/>
      <c r="Y199" s="15">
        <v>4200</v>
      </c>
      <c r="Z199" s="15">
        <v>39.6</v>
      </c>
      <c r="AA199" s="15">
        <v>5.25</v>
      </c>
      <c r="AB199" s="15">
        <v>1344</v>
      </c>
      <c r="AC199" s="7"/>
      <c r="AD199" s="7"/>
      <c r="AE199" s="16"/>
      <c r="AF199" s="16"/>
      <c r="AG199" s="17">
        <f>F199*'Conversions, Sources &amp; Comments'!$F196/222.6</f>
        <v>0.39828679245283016</v>
      </c>
      <c r="AH199" s="17">
        <f>G199*'Conversions, Sources &amp; Comments'!$F196/222.6</f>
        <v>0.34518188679245282</v>
      </c>
      <c r="AI199" s="17">
        <f>'Conversions, Sources &amp; Comments'!$F196*I199/260</f>
        <v>0.43842184615384611</v>
      </c>
      <c r="AJ199" s="16"/>
      <c r="AK199" s="16"/>
      <c r="AL199" s="16"/>
      <c r="AM199" s="17">
        <f>'Conversions, Sources &amp; Comments'!$F196*P199/0.56</f>
        <v>3.2040749999999991</v>
      </c>
      <c r="AN199" s="17"/>
      <c r="AO199" s="17">
        <f>'Conversions, Sources &amp; Comments'!$F196*R199/0.835</f>
        <v>46.38967904191616</v>
      </c>
      <c r="AP199" s="17"/>
      <c r="AQ199" s="17">
        <f>'Conversions, Sources &amp; Comments'!$F196*T199/0.835</f>
        <v>5.3089005988023947</v>
      </c>
      <c r="AR199" s="17">
        <f>'Conversions, Sources &amp; Comments'!$F196*U199/0.835</f>
        <v>0</v>
      </c>
      <c r="AS199" s="17">
        <f>'Conversions, Sources &amp; Comments'!$F196*V199</f>
        <v>60.900041999999992</v>
      </c>
      <c r="AT199" s="17">
        <f>'Conversions, Sources &amp; Comments'!$F196*W199/0.835</f>
        <v>3.539267065868263</v>
      </c>
      <c r="AU199" s="17">
        <f>'Conversions, Sources &amp; Comments'!$F196*X199/56</f>
        <v>0</v>
      </c>
      <c r="AV199" s="17">
        <f>'Conversions, Sources &amp; Comments'!$F196*Y199/1000</f>
        <v>0.44329319999999994</v>
      </c>
      <c r="AW199" s="17">
        <f>'Conversions, Sources &amp; Comments'!$F196*Z199</f>
        <v>4.1796215999999999</v>
      </c>
      <c r="AX199" s="17">
        <f>'Conversions, Sources &amp; Comments'!$F196*AA199/1.069</f>
        <v>0.51835032740879317</v>
      </c>
      <c r="AY199" s="17">
        <f>'Conversions, Sources &amp; Comments'!$F196*AB199/56</f>
        <v>2.5331039999999994</v>
      </c>
      <c r="AZ199" s="17">
        <f>'Conversions, Sources &amp; Comments'!$F196*AC199/0.56</f>
        <v>0</v>
      </c>
      <c r="BA199" s="16"/>
      <c r="BB199" s="17">
        <f t="shared" si="60"/>
        <v>0.34518188679245282</v>
      </c>
      <c r="BC199" s="17">
        <v>5.1015573333333331</v>
      </c>
      <c r="BD199" s="17">
        <f>AG199</f>
        <v>0.39828679245283016</v>
      </c>
      <c r="BE199" s="17"/>
      <c r="BF199" s="17">
        <f t="shared" si="47"/>
        <v>0.71709648276709437</v>
      </c>
      <c r="BG199" s="17">
        <f t="shared" si="50"/>
        <v>0.43842184615384611</v>
      </c>
      <c r="BH199" s="17">
        <v>1.5</v>
      </c>
      <c r="BI199" s="17">
        <f t="shared" si="61"/>
        <v>4.1652974999999994</v>
      </c>
      <c r="BJ199" s="17">
        <v>5.5169491525423728</v>
      </c>
      <c r="BK199" s="17">
        <f t="shared" si="39"/>
        <v>0.1</v>
      </c>
      <c r="BL199" s="17">
        <f>AX199</f>
        <v>0.51835032740879317</v>
      </c>
      <c r="BM199" s="17">
        <f t="shared" si="40"/>
        <v>2.5331039999999994</v>
      </c>
      <c r="BN199" s="17">
        <f t="shared" si="53"/>
        <v>5.3089005988023947</v>
      </c>
      <c r="BO199" s="17">
        <f t="shared" si="52"/>
        <v>3.2040749999999991</v>
      </c>
      <c r="BP199" s="17">
        <f t="shared" si="58"/>
        <v>2.5331039999999994</v>
      </c>
      <c r="BQ199" s="17">
        <v>1.6359911564537553</v>
      </c>
      <c r="BR199" s="17">
        <v>2.4850718813674439</v>
      </c>
      <c r="BS199" s="17"/>
      <c r="BT199" s="17">
        <f t="shared" si="49"/>
        <v>0.9602925548369099</v>
      </c>
      <c r="BU199" s="16"/>
      <c r="BV199" s="16">
        <f>BT199/'Conversions, Sources &amp; Comments'!F196</f>
        <v>9.0983320527249738</v>
      </c>
    </row>
    <row r="200" spans="1:74" ht="12.75" customHeight="1">
      <c r="A200" s="13">
        <v>1589</v>
      </c>
      <c r="B200" s="14"/>
      <c r="C200" s="7"/>
      <c r="D200" s="15">
        <v>465</v>
      </c>
      <c r="E200" s="15">
        <v>1470</v>
      </c>
      <c r="F200" s="15">
        <v>1575</v>
      </c>
      <c r="G200" s="15">
        <v>1050</v>
      </c>
      <c r="H200" s="15">
        <v>736</v>
      </c>
      <c r="I200" s="15">
        <v>1506</v>
      </c>
      <c r="J200" s="7"/>
      <c r="K200" s="7"/>
      <c r="L200" s="7"/>
      <c r="M200" s="7"/>
      <c r="N200" s="7"/>
      <c r="O200" s="7"/>
      <c r="P200" s="15">
        <v>16.600000000000001</v>
      </c>
      <c r="Q200" s="7"/>
      <c r="R200" s="15">
        <v>367</v>
      </c>
      <c r="S200" s="7"/>
      <c r="T200" s="15">
        <v>42</v>
      </c>
      <c r="U200" s="7"/>
      <c r="V200" s="15">
        <v>572</v>
      </c>
      <c r="W200" s="15">
        <v>29.7</v>
      </c>
      <c r="X200" s="7"/>
      <c r="Y200" s="7"/>
      <c r="Z200" s="15">
        <v>39.6</v>
      </c>
      <c r="AA200" s="15">
        <v>7</v>
      </c>
      <c r="AB200" s="15">
        <v>1895</v>
      </c>
      <c r="AC200" s="7"/>
      <c r="AD200" s="7"/>
      <c r="AE200" s="16"/>
      <c r="AF200" s="17">
        <f>E200*'Conversions, Sources &amp; Comments'!$F197/222.6</f>
        <v>0.69700188679245279</v>
      </c>
      <c r="AG200" s="17">
        <f>F200*'Conversions, Sources &amp; Comments'!$F197/222.6</f>
        <v>0.74678773584905644</v>
      </c>
      <c r="AH200" s="17">
        <f>G200*'Conversions, Sources &amp; Comments'!$F197/222.6</f>
        <v>0.4978584905660377</v>
      </c>
      <c r="AI200" s="17">
        <f>'Conversions, Sources &amp; Comments'!$F197*I200/260</f>
        <v>0.6113549076923076</v>
      </c>
      <c r="AJ200" s="16"/>
      <c r="AK200" s="16"/>
      <c r="AL200" s="16"/>
      <c r="AM200" s="17">
        <f>'Conversions, Sources &amp; Comments'!$F197*P200/0.56</f>
        <v>3.1286849999999995</v>
      </c>
      <c r="AN200" s="17"/>
      <c r="AO200" s="17">
        <f>'Conversions, Sources &amp; Comments'!$F197*R200/0.835</f>
        <v>46.38967904191616</v>
      </c>
      <c r="AP200" s="17"/>
      <c r="AQ200" s="17">
        <f>'Conversions, Sources &amp; Comments'!$F197*T200/0.835</f>
        <v>5.3089005988023947</v>
      </c>
      <c r="AR200" s="17">
        <f>'Conversions, Sources &amp; Comments'!$F197*U200/0.835</f>
        <v>0</v>
      </c>
      <c r="AS200" s="17">
        <f>'Conversions, Sources &amp; Comments'!$F197*V200</f>
        <v>60.372311999999994</v>
      </c>
      <c r="AT200" s="17">
        <f>'Conversions, Sources &amp; Comments'!$F197*W200/0.835</f>
        <v>3.7541511377245507</v>
      </c>
      <c r="AU200" s="17">
        <f>'Conversions, Sources &amp; Comments'!$F197*X200/56</f>
        <v>0</v>
      </c>
      <c r="AV200" s="17">
        <f>'Conversions, Sources &amp; Comments'!$F197*Y200/1000</f>
        <v>0</v>
      </c>
      <c r="AW200" s="17">
        <f>'Conversions, Sources &amp; Comments'!$F197*Z200</f>
        <v>4.1796215999999999</v>
      </c>
      <c r="AX200" s="17">
        <f>'Conversions, Sources &amp; Comments'!$F197*AA200/1.069</f>
        <v>0.69113376987839092</v>
      </c>
      <c r="AY200" s="17">
        <f>'Conversions, Sources &amp; Comments'!$F197*AB200/56</f>
        <v>3.5716012499999996</v>
      </c>
      <c r="AZ200" s="17">
        <f>'Conversions, Sources &amp; Comments'!$F197*AC200/0.56</f>
        <v>0</v>
      </c>
      <c r="BA200" s="16"/>
      <c r="BB200" s="17">
        <f t="shared" si="60"/>
        <v>0.4978584905660377</v>
      </c>
      <c r="BC200" s="17">
        <v>5.1120426666666665</v>
      </c>
      <c r="BD200" s="17">
        <f>AG200</f>
        <v>0.74678773584905644</v>
      </c>
      <c r="BE200" s="17"/>
      <c r="BF200" s="17">
        <f t="shared" si="47"/>
        <v>1.1510546291763017</v>
      </c>
      <c r="BG200" s="17">
        <f t="shared" si="50"/>
        <v>0.6113549076923076</v>
      </c>
      <c r="BH200" s="17">
        <v>1.5</v>
      </c>
      <c r="BI200" s="17">
        <f t="shared" si="61"/>
        <v>4.0672904999999995</v>
      </c>
      <c r="BJ200" s="17">
        <v>5.5169491525423728</v>
      </c>
      <c r="BK200" s="17">
        <f t="shared" si="39"/>
        <v>0.1</v>
      </c>
      <c r="BL200" s="17">
        <f>AX200</f>
        <v>0.69113376987839092</v>
      </c>
      <c r="BM200" s="17">
        <f t="shared" si="40"/>
        <v>3.5716012499999996</v>
      </c>
      <c r="BN200" s="17">
        <f t="shared" si="53"/>
        <v>5.3089005988023947</v>
      </c>
      <c r="BO200" s="17">
        <f t="shared" si="52"/>
        <v>3.1286849999999995</v>
      </c>
      <c r="BP200" s="17">
        <f t="shared" si="58"/>
        <v>3.5716012499999996</v>
      </c>
      <c r="BQ200" s="17">
        <v>1.6497621257841744</v>
      </c>
      <c r="BR200" s="17">
        <v>2.2875632027771489</v>
      </c>
      <c r="BS200" s="17"/>
      <c r="BT200" s="17">
        <f t="shared" si="49"/>
        <v>1.2596014669221842</v>
      </c>
      <c r="BU200" s="16"/>
      <c r="BV200" s="16">
        <f>BT200/'Conversions, Sources &amp; Comments'!F197</f>
        <v>11.9341468830859</v>
      </c>
    </row>
    <row r="201" spans="1:74" ht="12.75" customHeight="1">
      <c r="A201" s="13">
        <v>1590</v>
      </c>
      <c r="B201" s="14"/>
      <c r="C201" s="15">
        <v>1365</v>
      </c>
      <c r="D201" s="15">
        <v>638</v>
      </c>
      <c r="E201" s="7"/>
      <c r="F201" s="15">
        <v>1338</v>
      </c>
      <c r="G201" s="15">
        <v>941</v>
      </c>
      <c r="H201" s="15">
        <v>600</v>
      </c>
      <c r="I201" s="15">
        <v>1706</v>
      </c>
      <c r="J201" s="7"/>
      <c r="K201" s="7"/>
      <c r="L201" s="7"/>
      <c r="M201" s="7"/>
      <c r="N201" s="7"/>
      <c r="O201" s="7"/>
      <c r="P201" s="15">
        <v>16</v>
      </c>
      <c r="Q201" s="7"/>
      <c r="R201" s="15">
        <v>390</v>
      </c>
      <c r="S201" s="15">
        <v>630</v>
      </c>
      <c r="T201" s="15">
        <v>42</v>
      </c>
      <c r="U201" s="7"/>
      <c r="V201" s="15">
        <v>577</v>
      </c>
      <c r="W201" s="15">
        <v>30</v>
      </c>
      <c r="X201" s="15">
        <v>2100</v>
      </c>
      <c r="Y201" s="15">
        <v>2730</v>
      </c>
      <c r="Z201" s="15">
        <v>38.5</v>
      </c>
      <c r="AA201" s="7"/>
      <c r="AB201" s="15">
        <v>1450</v>
      </c>
      <c r="AC201" s="7"/>
      <c r="AD201" s="7"/>
      <c r="AE201" s="17">
        <f>C201*'Conversions, Sources &amp; Comments'!$F198/222.6</f>
        <v>0.6472160377358489</v>
      </c>
      <c r="AF201" s="16"/>
      <c r="AG201" s="17">
        <f>F201*'Conversions, Sources &amp; Comments'!$F198/222.6</f>
        <v>0.63441396226415092</v>
      </c>
      <c r="AH201" s="17">
        <f>G201*'Conversions, Sources &amp; Comments'!$F198/222.6</f>
        <v>0.44617603773584902</v>
      </c>
      <c r="AI201" s="17">
        <f>'Conversions, Sources &amp; Comments'!$F198*I201/260</f>
        <v>0.69254413846153839</v>
      </c>
      <c r="AJ201" s="16"/>
      <c r="AK201" s="16"/>
      <c r="AL201" s="16"/>
      <c r="AM201" s="17">
        <f>'Conversions, Sources &amp; Comments'!$F198*P201/0.56</f>
        <v>3.0155999999999992</v>
      </c>
      <c r="AN201" s="17"/>
      <c r="AO201" s="17">
        <f>'Conversions, Sources &amp; Comments'!$F198*R201/0.835</f>
        <v>49.296934131736521</v>
      </c>
      <c r="AP201" s="17">
        <f>'Conversions, Sources &amp; Comments'!$F198*S201/0.835</f>
        <v>79.63350898203592</v>
      </c>
      <c r="AQ201" s="17">
        <f>'Conversions, Sources &amp; Comments'!$F198*T201/0.835</f>
        <v>5.3089005988023947</v>
      </c>
      <c r="AR201" s="17">
        <f>'Conversions, Sources &amp; Comments'!$F198*U201/0.835</f>
        <v>0</v>
      </c>
      <c r="AS201" s="17">
        <f>'Conversions, Sources &amp; Comments'!$F198*V201</f>
        <v>60.900041999999992</v>
      </c>
      <c r="AT201" s="17">
        <f>'Conversions, Sources &amp; Comments'!$F198*W201/0.835</f>
        <v>3.7920718562874249</v>
      </c>
      <c r="AU201" s="17">
        <f>'Conversions, Sources &amp; Comments'!$F198*X201/56</f>
        <v>3.9579749999999998</v>
      </c>
      <c r="AV201" s="17">
        <f>'Conversions, Sources &amp; Comments'!$F198*Y201/1000</f>
        <v>0.28814057999999992</v>
      </c>
      <c r="AW201" s="17">
        <f>'Conversions, Sources &amp; Comments'!$F198*Z201</f>
        <v>4.0635209999999997</v>
      </c>
      <c r="AX201" s="17">
        <f>'Conversions, Sources &amp; Comments'!$F198*AA201/1.069</f>
        <v>0</v>
      </c>
      <c r="AY201" s="17">
        <f>'Conversions, Sources &amp; Comments'!$F198*AB201/56</f>
        <v>2.7328874999999999</v>
      </c>
      <c r="AZ201" s="17">
        <f>'Conversions, Sources &amp; Comments'!$F198*AC201/0.56</f>
        <v>0</v>
      </c>
      <c r="BA201" s="16"/>
      <c r="BB201" s="17">
        <f t="shared" si="60"/>
        <v>0.44617603773584902</v>
      </c>
      <c r="BC201" s="17">
        <v>5.122528</v>
      </c>
      <c r="BD201" s="17">
        <f>AE201</f>
        <v>0.6472160377358489</v>
      </c>
      <c r="BE201" s="17"/>
      <c r="BF201" s="17">
        <f t="shared" si="47"/>
        <v>1.0274544802685281</v>
      </c>
      <c r="BG201" s="17">
        <f t="shared" si="50"/>
        <v>0.69254413846153839</v>
      </c>
      <c r="BH201" s="17">
        <v>1.5</v>
      </c>
      <c r="BI201" s="17">
        <f t="shared" si="61"/>
        <v>3.9202799999999991</v>
      </c>
      <c r="BJ201" s="17">
        <v>5.5169491525423728</v>
      </c>
      <c r="BK201" s="17">
        <f t="shared" si="39"/>
        <v>0.1</v>
      </c>
      <c r="BL201" s="17">
        <v>0.65</v>
      </c>
      <c r="BM201" s="17">
        <f t="shared" si="40"/>
        <v>2.7328874999999999</v>
      </c>
      <c r="BN201" s="17">
        <f t="shared" si="53"/>
        <v>5.3089005988023947</v>
      </c>
      <c r="BO201" s="17">
        <f t="shared" si="52"/>
        <v>3.0155999999999992</v>
      </c>
      <c r="BP201" s="17">
        <f t="shared" si="58"/>
        <v>2.7328874999999999</v>
      </c>
      <c r="BQ201" s="17">
        <v>1.3688343514436303</v>
      </c>
      <c r="BR201" s="17">
        <v>2.3583125801826279</v>
      </c>
      <c r="BS201" s="17"/>
      <c r="BT201" s="17">
        <f t="shared" si="49"/>
        <v>1.1810662505168672</v>
      </c>
      <c r="BU201" s="16"/>
      <c r="BV201" s="16">
        <f>BT201/'Conversions, Sources &amp; Comments'!F198</f>
        <v>11.190061684164888</v>
      </c>
    </row>
    <row r="202" spans="1:74" ht="12.75" customHeight="1">
      <c r="A202" s="13">
        <v>1591</v>
      </c>
      <c r="B202" s="14"/>
      <c r="C202" s="15">
        <v>972</v>
      </c>
      <c r="D202" s="15">
        <v>401</v>
      </c>
      <c r="E202" s="15">
        <v>2030</v>
      </c>
      <c r="F202" s="15">
        <v>789</v>
      </c>
      <c r="G202" s="15">
        <v>658</v>
      </c>
      <c r="H202" s="15">
        <v>365</v>
      </c>
      <c r="I202" s="15">
        <v>1138</v>
      </c>
      <c r="J202" s="7"/>
      <c r="K202" s="7"/>
      <c r="L202" s="7"/>
      <c r="M202" s="7"/>
      <c r="N202" s="7"/>
      <c r="O202" s="7"/>
      <c r="P202" s="15">
        <v>16</v>
      </c>
      <c r="Q202" s="7"/>
      <c r="R202" s="15">
        <v>390</v>
      </c>
      <c r="S202" s="15">
        <v>630</v>
      </c>
      <c r="T202" s="15">
        <v>42</v>
      </c>
      <c r="U202" s="7"/>
      <c r="V202" s="15">
        <v>623</v>
      </c>
      <c r="W202" s="7"/>
      <c r="X202" s="7"/>
      <c r="Y202" s="7"/>
      <c r="Z202" s="7"/>
      <c r="AA202" s="7"/>
      <c r="AB202" s="15">
        <v>2181</v>
      </c>
      <c r="AC202" s="7"/>
      <c r="AD202" s="7"/>
      <c r="AE202" s="17">
        <f>C202*'Conversions, Sources &amp; Comments'!$F199/222.6</f>
        <v>0.46900528301886796</v>
      </c>
      <c r="AF202" s="17">
        <f>E202*'Conversions, Sources &amp; Comments'!$F199/222.6</f>
        <v>0.97950691823899372</v>
      </c>
      <c r="AG202" s="17">
        <f>F202*'Conversions, Sources &amp; Comments'!$F199/222.6</f>
        <v>0.38070490566037735</v>
      </c>
      <c r="AH202" s="17">
        <f>G202*'Conversions, Sources &amp; Comments'!$F199/222.6</f>
        <v>0.31749534591194972</v>
      </c>
      <c r="AI202" s="17">
        <f>'Conversions, Sources &amp; Comments'!$F199*I202/260</f>
        <v>0.47011655384615386</v>
      </c>
      <c r="AJ202" s="16"/>
      <c r="AK202" s="16"/>
      <c r="AL202" s="16"/>
      <c r="AM202" s="17">
        <f>'Conversions, Sources &amp; Comments'!$F199*P202/0.56</f>
        <v>3.0688</v>
      </c>
      <c r="AN202" s="17"/>
      <c r="AO202" s="17">
        <f>'Conversions, Sources &amp; Comments'!$F199*R202/0.835</f>
        <v>50.166610778443115</v>
      </c>
      <c r="AP202" s="17">
        <f>'Conversions, Sources &amp; Comments'!$F199*S202/0.835</f>
        <v>81.038371257485039</v>
      </c>
      <c r="AQ202" s="17">
        <f>'Conversions, Sources &amp; Comments'!$F199*T202/0.835</f>
        <v>5.4025580838323357</v>
      </c>
      <c r="AR202" s="17">
        <f>'Conversions, Sources &amp; Comments'!$F199*U202/0.835</f>
        <v>0</v>
      </c>
      <c r="AS202" s="17">
        <f>'Conversions, Sources &amp; Comments'!$F199*V202</f>
        <v>66.915183999999996</v>
      </c>
      <c r="AT202" s="17">
        <f>'Conversions, Sources &amp; Comments'!$F199*W202/0.835</f>
        <v>0</v>
      </c>
      <c r="AU202" s="17">
        <f>'Conversions, Sources &amp; Comments'!$F199*X202/56</f>
        <v>0</v>
      </c>
      <c r="AV202" s="17">
        <f>'Conversions, Sources &amp; Comments'!$F199*Y202/1000</f>
        <v>0</v>
      </c>
      <c r="AW202" s="17">
        <f>'Conversions, Sources &amp; Comments'!$F199*Z202</f>
        <v>0</v>
      </c>
      <c r="AX202" s="17">
        <f>'Conversions, Sources &amp; Comments'!$F199*AA202/1.069</f>
        <v>0</v>
      </c>
      <c r="AY202" s="17">
        <f>'Conversions, Sources &amp; Comments'!$F199*AB202/56</f>
        <v>4.1831580000000006</v>
      </c>
      <c r="AZ202" s="17">
        <f>'Conversions, Sources &amp; Comments'!$F199*AC202/0.56</f>
        <v>0</v>
      </c>
      <c r="BA202" s="16"/>
      <c r="BB202" s="17">
        <f t="shared" si="60"/>
        <v>0.31749534591194972</v>
      </c>
      <c r="BC202" s="17">
        <v>5.1330133333333334</v>
      </c>
      <c r="BD202" s="17">
        <f>AE202</f>
        <v>0.46900528301886796</v>
      </c>
      <c r="BE202" s="17"/>
      <c r="BF202" s="17">
        <f t="shared" si="47"/>
        <v>0.80599997855396233</v>
      </c>
      <c r="BG202" s="17">
        <f t="shared" si="50"/>
        <v>0.47011655384615386</v>
      </c>
      <c r="BH202" s="17">
        <v>1.5</v>
      </c>
      <c r="BI202" s="17">
        <f t="shared" si="61"/>
        <v>3.9894400000000001</v>
      </c>
      <c r="BJ202" s="17">
        <v>5.5169491525423728</v>
      </c>
      <c r="BK202" s="17">
        <f t="shared" si="39"/>
        <v>0.1</v>
      </c>
      <c r="BL202" s="17">
        <v>0.65</v>
      </c>
      <c r="BM202" s="17">
        <f t="shared" si="40"/>
        <v>4.1831580000000006</v>
      </c>
      <c r="BN202" s="17">
        <f t="shared" si="53"/>
        <v>5.4025580838323357</v>
      </c>
      <c r="BO202" s="17">
        <f t="shared" si="52"/>
        <v>3.0688</v>
      </c>
      <c r="BP202" s="17">
        <f t="shared" si="58"/>
        <v>4.1831580000000006</v>
      </c>
      <c r="BQ202" s="17">
        <v>1.85908085960654</v>
      </c>
      <c r="BR202" s="17">
        <v>2.9478907252282851</v>
      </c>
      <c r="BS202" s="17"/>
      <c r="BT202" s="17">
        <f t="shared" si="49"/>
        <v>1.0824588672059852</v>
      </c>
      <c r="BU202" s="16"/>
      <c r="BV202" s="16">
        <f>BT202/'Conversions, Sources &amp; Comments'!F199</f>
        <v>10.078009712553861</v>
      </c>
    </row>
    <row r="203" spans="1:74" ht="12.75" customHeight="1">
      <c r="A203" s="13">
        <v>1592</v>
      </c>
      <c r="B203" s="14"/>
      <c r="C203" s="7"/>
      <c r="D203" s="15">
        <v>405</v>
      </c>
      <c r="E203" s="15">
        <v>1470</v>
      </c>
      <c r="F203" s="15">
        <v>888</v>
      </c>
      <c r="G203" s="7"/>
      <c r="H203" s="7"/>
      <c r="I203" s="15">
        <v>1045</v>
      </c>
      <c r="J203" s="7"/>
      <c r="K203" s="7"/>
      <c r="L203" s="7"/>
      <c r="M203" s="7"/>
      <c r="N203" s="7"/>
      <c r="O203" s="7"/>
      <c r="P203" s="15">
        <v>16</v>
      </c>
      <c r="Q203" s="7"/>
      <c r="R203" s="15">
        <v>450</v>
      </c>
      <c r="S203" s="15">
        <v>630</v>
      </c>
      <c r="T203" s="15">
        <v>42</v>
      </c>
      <c r="U203" s="7"/>
      <c r="V203" s="15">
        <v>686</v>
      </c>
      <c r="W203" s="15">
        <v>38.5</v>
      </c>
      <c r="X203" s="15">
        <v>1837</v>
      </c>
      <c r="Y203" s="15">
        <v>3780</v>
      </c>
      <c r="Z203" s="15">
        <v>38.5</v>
      </c>
      <c r="AA203" s="7"/>
      <c r="AB203" s="15">
        <v>2637</v>
      </c>
      <c r="AC203" s="7"/>
      <c r="AD203" s="7"/>
      <c r="AE203" s="16"/>
      <c r="AF203" s="17">
        <f>E203*'Conversions, Sources &amp; Comments'!$F200/222.6</f>
        <v>0.70929811320754721</v>
      </c>
      <c r="AG203" s="17">
        <f>F203*'Conversions, Sources &amp; Comments'!$F200/222.6</f>
        <v>0.42847396226415096</v>
      </c>
      <c r="AH203" s="16"/>
      <c r="AI203" s="17">
        <f>'Conversions, Sources &amp; Comments'!$F200*I203/260</f>
        <v>0.43169753846153847</v>
      </c>
      <c r="AJ203" s="16"/>
      <c r="AK203" s="16"/>
      <c r="AL203" s="16"/>
      <c r="AM203" s="17">
        <f>'Conversions, Sources &amp; Comments'!$F200*P203/0.56</f>
        <v>3.0688</v>
      </c>
      <c r="AN203" s="17"/>
      <c r="AO203" s="17">
        <f>'Conversions, Sources &amp; Comments'!$F200*R203/0.835</f>
        <v>57.884550898203599</v>
      </c>
      <c r="AP203" s="17">
        <f>'Conversions, Sources &amp; Comments'!$F200*S203/0.835</f>
        <v>81.038371257485039</v>
      </c>
      <c r="AQ203" s="17">
        <f>'Conversions, Sources &amp; Comments'!$F200*T203/0.835</f>
        <v>5.4025580838323357</v>
      </c>
      <c r="AR203" s="17">
        <f>'Conversions, Sources &amp; Comments'!$F200*U203/0.835</f>
        <v>0</v>
      </c>
      <c r="AS203" s="17">
        <f>'Conversions, Sources &amp; Comments'!$F200*V203</f>
        <v>73.681888000000001</v>
      </c>
      <c r="AT203" s="17">
        <f>'Conversions, Sources &amp; Comments'!$F200*W203/0.835</f>
        <v>4.9523449101796411</v>
      </c>
      <c r="AU203" s="17">
        <f>'Conversions, Sources &amp; Comments'!$F200*X203/56</f>
        <v>3.5233660000000002</v>
      </c>
      <c r="AV203" s="17">
        <f>'Conversions, Sources &amp; Comments'!$F200*Y203/1000</f>
        <v>0.40600224000000001</v>
      </c>
      <c r="AW203" s="17">
        <f>'Conversions, Sources &amp; Comments'!$F200*Z203</f>
        <v>4.1352080000000004</v>
      </c>
      <c r="AX203" s="17">
        <f>'Conversions, Sources &amp; Comments'!$F200*AA203/1.069</f>
        <v>0</v>
      </c>
      <c r="AY203" s="17">
        <f>'Conversions, Sources &amp; Comments'!$F200*AB203/56</f>
        <v>5.057766</v>
      </c>
      <c r="AZ203" s="17">
        <f>'Conversions, Sources &amp; Comments'!$F200*AC203/0.56</f>
        <v>0</v>
      </c>
      <c r="BA203" s="16"/>
      <c r="BB203" s="17">
        <f>0.723707*BD203</f>
        <v>0.31008960580830192</v>
      </c>
      <c r="BC203" s="17">
        <v>5.1434986666666669</v>
      </c>
      <c r="BD203" s="17">
        <f>AG203</f>
        <v>0.42847396226415096</v>
      </c>
      <c r="BE203" s="17"/>
      <c r="BF203" s="17">
        <f t="shared" si="47"/>
        <v>0.75586660513147186</v>
      </c>
      <c r="BG203" s="17">
        <f t="shared" si="50"/>
        <v>0.43169753846153847</v>
      </c>
      <c r="BH203" s="17">
        <v>1.5</v>
      </c>
      <c r="BI203" s="17">
        <f t="shared" si="61"/>
        <v>3.9894400000000001</v>
      </c>
      <c r="BJ203" s="17">
        <v>5</v>
      </c>
      <c r="BK203" s="17">
        <f t="shared" ref="BK203:BK266" si="62">BH203/15</f>
        <v>0.1</v>
      </c>
      <c r="BL203" s="17">
        <v>0.65</v>
      </c>
      <c r="BM203" s="17">
        <f t="shared" ref="BM203:BM266" si="63">BP203</f>
        <v>5.057766</v>
      </c>
      <c r="BN203" s="17">
        <f t="shared" si="53"/>
        <v>5.4025580838323357</v>
      </c>
      <c r="BO203" s="17">
        <f t="shared" si="52"/>
        <v>3.0688</v>
      </c>
      <c r="BP203" s="17">
        <f t="shared" si="58"/>
        <v>5.057766</v>
      </c>
      <c r="BQ203" s="17">
        <v>1.8453098902761214</v>
      </c>
      <c r="BR203" s="17">
        <v>2.4968634442683575</v>
      </c>
      <c r="BS203" s="17"/>
      <c r="BT203" s="17">
        <f t="shared" si="49"/>
        <v>1.0599688193876484</v>
      </c>
      <c r="BU203" s="16"/>
      <c r="BV203" s="16">
        <f>BT203/'Conversions, Sources &amp; Comments'!F200</f>
        <v>9.868620767425595</v>
      </c>
    </row>
    <row r="204" spans="1:74" ht="12.75" customHeight="1">
      <c r="A204" s="13">
        <v>1593</v>
      </c>
      <c r="B204" s="14"/>
      <c r="C204" s="7"/>
      <c r="D204" s="15">
        <v>465</v>
      </c>
      <c r="E204" s="15">
        <v>1316</v>
      </c>
      <c r="F204" s="15">
        <v>1262</v>
      </c>
      <c r="G204" s="7"/>
      <c r="H204" s="15">
        <v>540</v>
      </c>
      <c r="I204" s="15">
        <v>1050</v>
      </c>
      <c r="J204" s="7"/>
      <c r="K204" s="7"/>
      <c r="L204" s="7"/>
      <c r="M204" s="7"/>
      <c r="N204" s="7"/>
      <c r="O204" s="7"/>
      <c r="P204" s="15">
        <v>16</v>
      </c>
      <c r="Q204" s="7"/>
      <c r="R204" s="15">
        <v>450</v>
      </c>
      <c r="S204" s="15">
        <v>840</v>
      </c>
      <c r="T204" s="15">
        <v>42</v>
      </c>
      <c r="U204" s="7"/>
      <c r="V204" s="15">
        <v>714</v>
      </c>
      <c r="W204" s="15">
        <v>35</v>
      </c>
      <c r="X204" s="15">
        <v>2100</v>
      </c>
      <c r="Y204" s="15">
        <v>4305</v>
      </c>
      <c r="Z204" s="15">
        <v>38.5</v>
      </c>
      <c r="AA204" s="7"/>
      <c r="AB204" s="15">
        <v>1417</v>
      </c>
      <c r="AC204" s="7"/>
      <c r="AD204" s="7"/>
      <c r="AE204" s="16"/>
      <c r="AF204" s="17">
        <f>E204*'Conversions, Sources &amp; Comments'!$F201/222.6</f>
        <v>0.6077768050314466</v>
      </c>
      <c r="AG204" s="17">
        <f>F204*'Conversions, Sources &amp; Comments'!$F201/222.6</f>
        <v>0.58283763522012588</v>
      </c>
      <c r="AH204" s="16"/>
      <c r="AI204" s="17">
        <f>'Conversions, Sources &amp; Comments'!$F201*I204/260</f>
        <v>0.41517323076923079</v>
      </c>
      <c r="AJ204" s="16"/>
      <c r="AK204" s="16"/>
      <c r="AL204" s="16"/>
      <c r="AM204" s="17">
        <f>'Conversions, Sources &amp; Comments'!$F201*P204/0.56</f>
        <v>2.9372799999999999</v>
      </c>
      <c r="AN204" s="17"/>
      <c r="AO204" s="17">
        <f>'Conversions, Sources &amp; Comments'!$F201*R204/0.835</f>
        <v>55.40378443113773</v>
      </c>
      <c r="AP204" s="17">
        <f>'Conversions, Sources &amp; Comments'!$F201*S204/0.835</f>
        <v>103.42039760479042</v>
      </c>
      <c r="AQ204" s="17">
        <f>'Conversions, Sources &amp; Comments'!$F201*T204/0.835</f>
        <v>5.1710198802395215</v>
      </c>
      <c r="AR204" s="17">
        <f>'Conversions, Sources &amp; Comments'!$F201*U204/0.835</f>
        <v>0</v>
      </c>
      <c r="AS204" s="17">
        <f>'Conversions, Sources &amp; Comments'!$F201*V204</f>
        <v>73.402627199999998</v>
      </c>
      <c r="AT204" s="17">
        <f>'Conversions, Sources &amp; Comments'!$F201*W204/0.835</f>
        <v>4.3091832335329343</v>
      </c>
      <c r="AU204" s="17">
        <f>'Conversions, Sources &amp; Comments'!$F201*X204/56</f>
        <v>3.8551800000000003</v>
      </c>
      <c r="AV204" s="17">
        <f>'Conversions, Sources &amp; Comments'!$F201*Y204/1000</f>
        <v>0.44257466400000001</v>
      </c>
      <c r="AW204" s="17">
        <f>'Conversions, Sources &amp; Comments'!$F201*Z204</f>
        <v>3.9579848000000002</v>
      </c>
      <c r="AX204" s="17">
        <f>'Conversions, Sources &amp; Comments'!$F201*AA204/1.069</f>
        <v>0</v>
      </c>
      <c r="AY204" s="17">
        <f>'Conversions, Sources &amp; Comments'!$F201*AB204/56</f>
        <v>2.6013286</v>
      </c>
      <c r="AZ204" s="17">
        <f>'Conversions, Sources &amp; Comments'!$F201*AC204/0.56</f>
        <v>0</v>
      </c>
      <c r="BA204" s="16"/>
      <c r="BB204" s="17">
        <f>0.723707*BD204</f>
        <v>0.42180367647225164</v>
      </c>
      <c r="BC204" s="17">
        <v>5.1539840000000003</v>
      </c>
      <c r="BD204" s="17">
        <f>AG204</f>
        <v>0.58283763522012588</v>
      </c>
      <c r="BE204" s="17"/>
      <c r="BF204" s="17">
        <f t="shared" si="47"/>
        <v>0.94825042734289333</v>
      </c>
      <c r="BG204" s="17">
        <f t="shared" si="50"/>
        <v>0.41517323076923079</v>
      </c>
      <c r="BH204" s="17">
        <v>1.5</v>
      </c>
      <c r="BI204" s="17">
        <f t="shared" si="61"/>
        <v>3.8184640000000001</v>
      </c>
      <c r="BJ204" s="17">
        <v>5</v>
      </c>
      <c r="BK204" s="17">
        <f t="shared" si="62"/>
        <v>0.1</v>
      </c>
      <c r="BL204" s="17">
        <v>0.65</v>
      </c>
      <c r="BM204" s="17">
        <f t="shared" si="63"/>
        <v>2.6013286</v>
      </c>
      <c r="BN204" s="17">
        <f t="shared" si="53"/>
        <v>5.1710198802395215</v>
      </c>
      <c r="BO204" s="17">
        <f t="shared" si="52"/>
        <v>2.9372799999999999</v>
      </c>
      <c r="BP204" s="17">
        <f t="shared" si="58"/>
        <v>2.6013286</v>
      </c>
      <c r="BQ204" s="17">
        <v>1.7378963294988545</v>
      </c>
      <c r="BR204" s="17">
        <v>2.5823522752999772</v>
      </c>
      <c r="BS204" s="17"/>
      <c r="BT204" s="17">
        <f t="shared" si="49"/>
        <v>1.1044503546169187</v>
      </c>
      <c r="BU204" s="16"/>
      <c r="BV204" s="16">
        <f>BT204/'Conversions, Sources &amp; Comments'!F201</f>
        <v>10.743178865353745</v>
      </c>
    </row>
    <row r="205" spans="1:74" ht="12.75" customHeight="1">
      <c r="A205" s="13">
        <v>1594</v>
      </c>
      <c r="B205" s="14"/>
      <c r="C205" s="7"/>
      <c r="D205" s="15">
        <v>525</v>
      </c>
      <c r="E205" s="15">
        <v>1470</v>
      </c>
      <c r="F205" s="15">
        <v>1346</v>
      </c>
      <c r="G205" s="7"/>
      <c r="H205" s="15">
        <v>567</v>
      </c>
      <c r="I205" s="15">
        <v>1209</v>
      </c>
      <c r="J205" s="7"/>
      <c r="K205" s="7"/>
      <c r="L205" s="7"/>
      <c r="M205" s="7"/>
      <c r="N205" s="7"/>
      <c r="O205" s="7"/>
      <c r="P205" s="15">
        <v>16</v>
      </c>
      <c r="Q205" s="7"/>
      <c r="R205" s="15">
        <v>450</v>
      </c>
      <c r="S205" s="7"/>
      <c r="T205" s="15">
        <v>42</v>
      </c>
      <c r="U205" s="7"/>
      <c r="V205" s="15">
        <v>700</v>
      </c>
      <c r="W205" s="15">
        <v>31.7</v>
      </c>
      <c r="X205" s="7"/>
      <c r="Y205" s="15">
        <v>3788</v>
      </c>
      <c r="Z205" s="15">
        <v>42</v>
      </c>
      <c r="AA205" s="15">
        <v>6.5</v>
      </c>
      <c r="AB205" s="15">
        <v>1137</v>
      </c>
      <c r="AC205" s="7"/>
      <c r="AD205" s="7"/>
      <c r="AE205" s="16"/>
      <c r="AF205" s="17">
        <f>E205*'Conversions, Sources &amp; Comments'!$F202/222.6</f>
        <v>0.67889962264150938</v>
      </c>
      <c r="AG205" s="17">
        <f>F205*'Conversions, Sources &amp; Comments'!$F202/222.6</f>
        <v>0.62163189937106922</v>
      </c>
      <c r="AH205" s="16"/>
      <c r="AI205" s="17">
        <f>'Conversions, Sources &amp; Comments'!$F202*I205/260</f>
        <v>0.47804232000000002</v>
      </c>
      <c r="AJ205" s="16"/>
      <c r="AK205" s="16"/>
      <c r="AL205" s="16"/>
      <c r="AM205" s="17">
        <f>'Conversions, Sources &amp; Comments'!$F202*P205/0.56</f>
        <v>2.9372799999999999</v>
      </c>
      <c r="AN205" s="17"/>
      <c r="AO205" s="17">
        <f>'Conversions, Sources &amp; Comments'!$F202*R205/0.835</f>
        <v>55.40378443113773</v>
      </c>
      <c r="AP205" s="17">
        <f>'Conversions, Sources &amp; Comments'!$F202*S205/0.835</f>
        <v>0</v>
      </c>
      <c r="AQ205" s="17">
        <f>'Conversions, Sources &amp; Comments'!$F202*T205/0.835</f>
        <v>5.1710198802395215</v>
      </c>
      <c r="AR205" s="17">
        <f>'Conversions, Sources &amp; Comments'!$F202*U205/0.835</f>
        <v>0</v>
      </c>
      <c r="AS205" s="17">
        <f>'Conversions, Sources &amp; Comments'!$F202*V205</f>
        <v>71.963359999999994</v>
      </c>
      <c r="AT205" s="17">
        <f>'Conversions, Sources &amp; Comments'!$F202*W205/0.835</f>
        <v>3.9028888143712575</v>
      </c>
      <c r="AU205" s="17">
        <f>'Conversions, Sources &amp; Comments'!$F202*X205/56</f>
        <v>0</v>
      </c>
      <c r="AV205" s="17">
        <f>'Conversions, Sources &amp; Comments'!$F202*Y205/1000</f>
        <v>0.3894245824</v>
      </c>
      <c r="AW205" s="17">
        <f>'Conversions, Sources &amp; Comments'!$F202*Z205</f>
        <v>4.3178016000000001</v>
      </c>
      <c r="AX205" s="17">
        <f>'Conversions, Sources &amp; Comments'!$F202*AA205/1.069</f>
        <v>0.6250993451824135</v>
      </c>
      <c r="AY205" s="17">
        <f>'Conversions, Sources &amp; Comments'!$F202*AB205/56</f>
        <v>2.0873046</v>
      </c>
      <c r="AZ205" s="17">
        <f>'Conversions, Sources &amp; Comments'!$F202*AC205/0.56</f>
        <v>0</v>
      </c>
      <c r="BA205" s="16"/>
      <c r="BB205" s="17">
        <f>0.723707*BD205</f>
        <v>0.44987935699813836</v>
      </c>
      <c r="BC205" s="17">
        <v>5.1644693333333329</v>
      </c>
      <c r="BD205" s="17">
        <f>AG205</f>
        <v>0.62163189937106922</v>
      </c>
      <c r="BE205" s="17"/>
      <c r="BF205" s="17">
        <f t="shared" si="47"/>
        <v>0.99682568684659134</v>
      </c>
      <c r="BG205" s="17">
        <f t="shared" si="50"/>
        <v>0.47804232000000002</v>
      </c>
      <c r="BH205" s="17">
        <v>1.5</v>
      </c>
      <c r="BI205" s="17">
        <f t="shared" si="61"/>
        <v>3.8184640000000001</v>
      </c>
      <c r="BJ205" s="17">
        <v>4.1377118644067803</v>
      </c>
      <c r="BK205" s="17">
        <f t="shared" si="62"/>
        <v>0.1</v>
      </c>
      <c r="BL205" s="17">
        <f>AX205</f>
        <v>0.6250993451824135</v>
      </c>
      <c r="BM205" s="17">
        <f t="shared" si="63"/>
        <v>2.0873046</v>
      </c>
      <c r="BN205" s="17">
        <f t="shared" si="53"/>
        <v>5.1710198802395215</v>
      </c>
      <c r="BO205" s="17">
        <f t="shared" si="52"/>
        <v>2.9372799999999999</v>
      </c>
      <c r="BP205" s="17">
        <f t="shared" si="58"/>
        <v>2.0873046</v>
      </c>
      <c r="BQ205" s="17">
        <v>1.7902260129544461</v>
      </c>
      <c r="BR205" s="17">
        <v>2.3583125801826279</v>
      </c>
      <c r="BS205" s="17"/>
      <c r="BT205" s="17">
        <f t="shared" si="49"/>
        <v>1.1060960479031725</v>
      </c>
      <c r="BU205" s="16"/>
      <c r="BV205" s="16">
        <f>BT205/'Conversions, Sources &amp; Comments'!F202</f>
        <v>10.759186807456194</v>
      </c>
    </row>
    <row r="206" spans="1:74" ht="12.75" customHeight="1">
      <c r="A206" s="13">
        <v>1595</v>
      </c>
      <c r="B206" s="14"/>
      <c r="C206" s="15">
        <v>606</v>
      </c>
      <c r="D206" s="15">
        <v>442</v>
      </c>
      <c r="E206" s="7"/>
      <c r="F206" s="15">
        <v>818</v>
      </c>
      <c r="G206" s="15">
        <v>622</v>
      </c>
      <c r="H206" s="7"/>
      <c r="I206" s="15">
        <v>992</v>
      </c>
      <c r="J206" s="7"/>
      <c r="K206" s="7"/>
      <c r="L206" s="7"/>
      <c r="M206" s="7"/>
      <c r="N206" s="7"/>
      <c r="O206" s="7"/>
      <c r="P206" s="15">
        <v>16</v>
      </c>
      <c r="Q206" s="7"/>
      <c r="R206" s="15">
        <v>450</v>
      </c>
      <c r="S206" s="7"/>
      <c r="T206" s="15">
        <v>42</v>
      </c>
      <c r="U206" s="7"/>
      <c r="V206" s="15">
        <v>693</v>
      </c>
      <c r="W206" s="15">
        <v>36</v>
      </c>
      <c r="X206" s="7"/>
      <c r="Y206" s="7"/>
      <c r="Z206" s="7"/>
      <c r="AA206" s="15">
        <v>5.75</v>
      </c>
      <c r="AB206" s="15">
        <v>1258</v>
      </c>
      <c r="AC206" s="7"/>
      <c r="AD206" s="7"/>
      <c r="AE206" s="17">
        <f>C206*'Conversions, Sources &amp; Comments'!$F203/222.6</f>
        <v>0.27151849056603772</v>
      </c>
      <c r="AF206" s="16"/>
      <c r="AG206" s="17">
        <f>F206*'Conversions, Sources &amp; Comments'!$F203/222.6</f>
        <v>0.36650515723270444</v>
      </c>
      <c r="AH206" s="17">
        <f>G206*'Conversions, Sources &amp; Comments'!$F203/222.6</f>
        <v>0.27868729559748429</v>
      </c>
      <c r="AI206" s="17">
        <f>'Conversions, Sources &amp; Comments'!$F203*I206/260</f>
        <v>0.38053120000000001</v>
      </c>
      <c r="AJ206" s="16"/>
      <c r="AK206" s="16"/>
      <c r="AL206" s="16"/>
      <c r="AM206" s="17">
        <f>'Conversions, Sources &amp; Comments'!$F203*P206/0.56</f>
        <v>2.8495999999999997</v>
      </c>
      <c r="AN206" s="17"/>
      <c r="AO206" s="17">
        <f>'Conversions, Sources &amp; Comments'!$F203*R206/0.835</f>
        <v>53.749940119760481</v>
      </c>
      <c r="AP206" s="17">
        <f>'Conversions, Sources &amp; Comments'!$F203*S206/0.835</f>
        <v>0</v>
      </c>
      <c r="AQ206" s="17">
        <f>'Conversions, Sources &amp; Comments'!$F203*T206/0.835</f>
        <v>5.0166610778443115</v>
      </c>
      <c r="AR206" s="17">
        <f>'Conversions, Sources &amp; Comments'!$F203*U206/0.835</f>
        <v>0</v>
      </c>
      <c r="AS206" s="17">
        <f>'Conversions, Sources &amp; Comments'!$F203*V206</f>
        <v>69.117047999999997</v>
      </c>
      <c r="AT206" s="17">
        <f>'Conversions, Sources &amp; Comments'!$F203*W206/0.835</f>
        <v>4.2999952095808389</v>
      </c>
      <c r="AU206" s="17">
        <f>'Conversions, Sources &amp; Comments'!$F203*X206/56</f>
        <v>0</v>
      </c>
      <c r="AV206" s="17">
        <f>'Conversions, Sources &amp; Comments'!$F203*Y206/1000</f>
        <v>0</v>
      </c>
      <c r="AW206" s="17">
        <f>'Conversions, Sources &amp; Comments'!$F203*Z206</f>
        <v>0</v>
      </c>
      <c r="AX206" s="17">
        <f>'Conversions, Sources &amp; Comments'!$F203*AA206/1.069</f>
        <v>0.53646585594013108</v>
      </c>
      <c r="AY206" s="17">
        <f>'Conversions, Sources &amp; Comments'!$F203*AB206/56</f>
        <v>2.2404980000000001</v>
      </c>
      <c r="AZ206" s="17">
        <f>'Conversions, Sources &amp; Comments'!$F203*AC206/0.56</f>
        <v>0</v>
      </c>
      <c r="BA206" s="16"/>
      <c r="BB206" s="17">
        <f>AH206</f>
        <v>0.27868729559748429</v>
      </c>
      <c r="BC206" s="17">
        <v>5.1749546666666664</v>
      </c>
      <c r="BD206" s="17">
        <f>AE206</f>
        <v>0.27151849056603772</v>
      </c>
      <c r="BE206" s="17"/>
      <c r="BF206" s="17">
        <f t="shared" si="47"/>
        <v>0.56146446132286787</v>
      </c>
      <c r="BG206" s="17">
        <f t="shared" si="50"/>
        <v>0.38053120000000001</v>
      </c>
      <c r="BH206" s="17">
        <v>1.5</v>
      </c>
      <c r="BI206" s="17">
        <f t="shared" si="61"/>
        <v>3.7044799999999998</v>
      </c>
      <c r="BJ206" s="17">
        <v>4.1377118644067803</v>
      </c>
      <c r="BK206" s="17">
        <f t="shared" si="62"/>
        <v>0.1</v>
      </c>
      <c r="BL206" s="17">
        <f>AX206</f>
        <v>0.53646585594013108</v>
      </c>
      <c r="BM206" s="17">
        <f t="shared" si="63"/>
        <v>2.2404980000000001</v>
      </c>
      <c r="BN206" s="17">
        <f t="shared" si="53"/>
        <v>5.0166610778443115</v>
      </c>
      <c r="BO206" s="17">
        <f t="shared" si="52"/>
        <v>2.8495999999999997</v>
      </c>
      <c r="BP206" s="17">
        <f t="shared" si="58"/>
        <v>2.2404980000000001</v>
      </c>
      <c r="BQ206" s="17">
        <v>1.8698312294096469</v>
      </c>
      <c r="BR206" s="17">
        <v>2.4101763331755408</v>
      </c>
      <c r="BS206" s="17"/>
      <c r="BT206" s="17">
        <f t="shared" si="49"/>
        <v>0.86305970342411475</v>
      </c>
      <c r="BU206" s="16"/>
      <c r="BV206" s="16">
        <f>BT206/'Conversions, Sources &amp; Comments'!F203</f>
        <v>8.6534421214417527</v>
      </c>
    </row>
    <row r="207" spans="1:74" ht="12.75" customHeight="1">
      <c r="A207" s="13">
        <v>1596</v>
      </c>
      <c r="B207" s="14"/>
      <c r="C207" s="15">
        <v>615</v>
      </c>
      <c r="D207" s="15">
        <v>371</v>
      </c>
      <c r="E207" s="15">
        <v>1379</v>
      </c>
      <c r="F207" s="15">
        <v>630</v>
      </c>
      <c r="G207" s="15">
        <v>480</v>
      </c>
      <c r="H207" s="15">
        <v>492</v>
      </c>
      <c r="I207" s="15">
        <v>812</v>
      </c>
      <c r="J207" s="7"/>
      <c r="K207" s="7"/>
      <c r="L207" s="7"/>
      <c r="M207" s="7"/>
      <c r="N207" s="7"/>
      <c r="O207" s="7"/>
      <c r="P207" s="15">
        <v>16</v>
      </c>
      <c r="Q207" s="7"/>
      <c r="R207" s="15">
        <v>444</v>
      </c>
      <c r="S207" s="15">
        <v>441</v>
      </c>
      <c r="T207" s="7"/>
      <c r="U207" s="7"/>
      <c r="V207" s="15">
        <v>637</v>
      </c>
      <c r="W207" s="15">
        <v>37.299999999999997</v>
      </c>
      <c r="X207" s="7"/>
      <c r="Y207" s="7"/>
      <c r="Z207" s="7"/>
      <c r="AA207" s="7"/>
      <c r="AB207" s="15">
        <v>1330</v>
      </c>
      <c r="AC207" s="7"/>
      <c r="AD207" s="7"/>
      <c r="AE207" s="17">
        <f>C207*'Conversions, Sources &amp; Comments'!$F204/222.6</f>
        <v>0.27555094339622643</v>
      </c>
      <c r="AF207" s="17">
        <f>E207*'Conversions, Sources &amp; Comments'!$F204/222.6</f>
        <v>0.61786138364779875</v>
      </c>
      <c r="AG207" s="17">
        <f>F207*'Conversions, Sources &amp; Comments'!$F204/222.6</f>
        <v>0.28227169811320757</v>
      </c>
      <c r="AH207" s="17">
        <f>G207*'Conversions, Sources &amp; Comments'!$F204/222.6</f>
        <v>0.21506415094339623</v>
      </c>
      <c r="AI207" s="17">
        <f>'Conversions, Sources &amp; Comments'!$F204*I207/260</f>
        <v>0.31148320000000002</v>
      </c>
      <c r="AJ207" s="16"/>
      <c r="AK207" s="16"/>
      <c r="AL207" s="16"/>
      <c r="AM207" s="17">
        <f>'Conversions, Sources &amp; Comments'!$F204*P207/0.56</f>
        <v>2.8495999999999997</v>
      </c>
      <c r="AN207" s="17"/>
      <c r="AO207" s="17">
        <f>'Conversions, Sources &amp; Comments'!$F204*R207/0.835</f>
        <v>53.033274251497005</v>
      </c>
      <c r="AP207" s="17">
        <f>'Conversions, Sources &amp; Comments'!$F204*S207/0.835</f>
        <v>52.674941317365274</v>
      </c>
      <c r="AQ207" s="17">
        <f>'Conversions, Sources &amp; Comments'!$F204*T207/0.835</f>
        <v>0</v>
      </c>
      <c r="AR207" s="17">
        <f>'Conversions, Sources &amp; Comments'!$F204*U207/0.835</f>
        <v>0</v>
      </c>
      <c r="AS207" s="17">
        <f>'Conversions, Sources &amp; Comments'!$F204*V207</f>
        <v>63.531832000000001</v>
      </c>
      <c r="AT207" s="17">
        <f>'Conversions, Sources &amp; Comments'!$F204*W207/0.835</f>
        <v>4.4552728143712574</v>
      </c>
      <c r="AU207" s="17">
        <f>'Conversions, Sources &amp; Comments'!$F204*X207/56</f>
        <v>0</v>
      </c>
      <c r="AV207" s="17">
        <f>'Conversions, Sources &amp; Comments'!$F204*Y207/1000</f>
        <v>0</v>
      </c>
      <c r="AW207" s="17">
        <f>'Conversions, Sources &amp; Comments'!$F204*Z207</f>
        <v>0</v>
      </c>
      <c r="AX207" s="17">
        <f>'Conversions, Sources &amp; Comments'!$F204*AA207/1.069</f>
        <v>0</v>
      </c>
      <c r="AY207" s="17">
        <f>'Conversions, Sources &amp; Comments'!$F204*AB207/56</f>
        <v>2.3687300000000002</v>
      </c>
      <c r="AZ207" s="17">
        <f>'Conversions, Sources &amp; Comments'!$F204*AC207/0.56</f>
        <v>0</v>
      </c>
      <c r="BA207" s="16"/>
      <c r="BB207" s="17">
        <f>AH207</f>
        <v>0.21506415094339623</v>
      </c>
      <c r="BC207" s="17">
        <v>5.1854399999999998</v>
      </c>
      <c r="BD207" s="17">
        <f>AE207</f>
        <v>0.27555094339622643</v>
      </c>
      <c r="BE207" s="17"/>
      <c r="BF207" s="17">
        <f t="shared" si="47"/>
        <v>0.56678393043320752</v>
      </c>
      <c r="BG207" s="17">
        <f t="shared" si="50"/>
        <v>0.31148320000000002</v>
      </c>
      <c r="BH207" s="17">
        <v>1.5</v>
      </c>
      <c r="BI207" s="17">
        <f t="shared" si="61"/>
        <v>3.7044799999999998</v>
      </c>
      <c r="BJ207" s="17">
        <v>5.5169491525423728</v>
      </c>
      <c r="BK207" s="17">
        <f t="shared" si="62"/>
        <v>0.1</v>
      </c>
      <c r="BL207" s="17">
        <v>0.5</v>
      </c>
      <c r="BM207" s="17">
        <f t="shared" si="63"/>
        <v>2.3687300000000002</v>
      </c>
      <c r="BN207" s="17">
        <v>5.33</v>
      </c>
      <c r="BO207" s="17">
        <f t="shared" si="52"/>
        <v>2.8495999999999997</v>
      </c>
      <c r="BP207" s="17">
        <f t="shared" si="58"/>
        <v>2.3687300000000002</v>
      </c>
      <c r="BQ207" s="17">
        <v>1.8951965737267453</v>
      </c>
      <c r="BR207" s="17">
        <v>2.7608357173729599</v>
      </c>
      <c r="BS207" s="17"/>
      <c r="BT207" s="17">
        <f t="shared" si="49"/>
        <v>0.86371823339214571</v>
      </c>
      <c r="BU207" s="16"/>
      <c r="BV207" s="16">
        <f>BT207/'Conversions, Sources &amp; Comments'!F204</f>
        <v>8.6600448523316125</v>
      </c>
    </row>
    <row r="208" spans="1:74" ht="12.75" customHeight="1">
      <c r="A208" s="13">
        <v>1597</v>
      </c>
      <c r="B208" s="14"/>
      <c r="C208" s="7"/>
      <c r="D208" s="15">
        <v>502</v>
      </c>
      <c r="E208" s="15">
        <v>1400</v>
      </c>
      <c r="F208" s="15">
        <v>982</v>
      </c>
      <c r="G208" s="15">
        <v>812</v>
      </c>
      <c r="H208" s="15">
        <v>623</v>
      </c>
      <c r="I208" s="15">
        <v>847</v>
      </c>
      <c r="J208" s="7"/>
      <c r="K208" s="7"/>
      <c r="L208" s="7"/>
      <c r="M208" s="7"/>
      <c r="N208" s="7"/>
      <c r="O208" s="7"/>
      <c r="P208" s="15">
        <v>16</v>
      </c>
      <c r="Q208" s="7"/>
      <c r="R208" s="15">
        <v>399</v>
      </c>
      <c r="S208" s="15">
        <v>399</v>
      </c>
      <c r="T208" s="7"/>
      <c r="U208" s="7"/>
      <c r="V208" s="15">
        <v>630</v>
      </c>
      <c r="W208" s="15">
        <v>29.7</v>
      </c>
      <c r="X208" s="15">
        <v>2205</v>
      </c>
      <c r="Y208" s="15">
        <v>3990</v>
      </c>
      <c r="Z208" s="15">
        <v>42</v>
      </c>
      <c r="AA208" s="15">
        <v>5</v>
      </c>
      <c r="AB208" s="15">
        <v>1242</v>
      </c>
      <c r="AC208" s="7"/>
      <c r="AD208" s="7"/>
      <c r="AE208" s="16"/>
      <c r="AF208" s="17">
        <f>E208*'Conversions, Sources &amp; Comments'!$F205/222.6</f>
        <v>0.62727044025157241</v>
      </c>
      <c r="AG208" s="17">
        <f>F208*'Conversions, Sources &amp; Comments'!$F205/222.6</f>
        <v>0.43998540880503145</v>
      </c>
      <c r="AH208" s="17">
        <f>G208*'Conversions, Sources &amp; Comments'!$F205/222.6</f>
        <v>0.36381685534591202</v>
      </c>
      <c r="AI208" s="17">
        <f>'Conversions, Sources &amp; Comments'!$F205*I208/260</f>
        <v>0.32490920000000001</v>
      </c>
      <c r="AJ208" s="16"/>
      <c r="AK208" s="16"/>
      <c r="AL208" s="16"/>
      <c r="AM208" s="17">
        <f>'Conversions, Sources &amp; Comments'!$F205*P208/0.56</f>
        <v>2.8495999999999997</v>
      </c>
      <c r="AN208" s="17"/>
      <c r="AO208" s="17">
        <f>'Conversions, Sources &amp; Comments'!$F205*R208/0.835</f>
        <v>47.658280239520963</v>
      </c>
      <c r="AP208" s="17">
        <f>'Conversions, Sources &amp; Comments'!$F205*S208/0.835</f>
        <v>47.658280239520963</v>
      </c>
      <c r="AQ208" s="17">
        <f>'Conversions, Sources &amp; Comments'!$F205*T208/0.835</f>
        <v>0</v>
      </c>
      <c r="AR208" s="17">
        <f>'Conversions, Sources &amp; Comments'!$F205*U208/0.835</f>
        <v>0</v>
      </c>
      <c r="AS208" s="17">
        <f>'Conversions, Sources &amp; Comments'!$F205*V208</f>
        <v>62.833680000000001</v>
      </c>
      <c r="AT208" s="17">
        <f>'Conversions, Sources &amp; Comments'!$F205*W208/0.835</f>
        <v>3.5474960479041915</v>
      </c>
      <c r="AU208" s="17">
        <f>'Conversions, Sources &amp; Comments'!$F205*X208/56</f>
        <v>3.9271050000000005</v>
      </c>
      <c r="AV208" s="17">
        <f>'Conversions, Sources &amp; Comments'!$F205*Y208/1000</f>
        <v>0.39794664000000002</v>
      </c>
      <c r="AW208" s="17">
        <f>'Conversions, Sources &amp; Comments'!$F205*Z208</f>
        <v>4.1889120000000002</v>
      </c>
      <c r="AX208" s="17">
        <f>'Conversions, Sources &amp; Comments'!$F205*AA208/1.069</f>
        <v>0.46649204864359217</v>
      </c>
      <c r="AY208" s="17">
        <f>'Conversions, Sources &amp; Comments'!$F205*AB208/56</f>
        <v>2.212002</v>
      </c>
      <c r="AZ208" s="17">
        <f>'Conversions, Sources &amp; Comments'!$F205*AC208/0.56</f>
        <v>0</v>
      </c>
      <c r="BA208" s="16"/>
      <c r="BB208" s="17">
        <f>AH208</f>
        <v>0.36381685534591202</v>
      </c>
      <c r="BC208" s="17">
        <v>5.1959253333333333</v>
      </c>
      <c r="BD208" s="17">
        <f>AG208</f>
        <v>0.43998540880503145</v>
      </c>
      <c r="BE208" s="17"/>
      <c r="BF208" s="17">
        <f t="shared" si="47"/>
        <v>0.77169932309172329</v>
      </c>
      <c r="BG208" s="17">
        <f t="shared" si="50"/>
        <v>0.32490920000000001</v>
      </c>
      <c r="BH208" s="17">
        <v>1.5</v>
      </c>
      <c r="BI208" s="17">
        <f t="shared" si="61"/>
        <v>3.7044799999999998</v>
      </c>
      <c r="BJ208" s="17">
        <v>5.5169491525423728</v>
      </c>
      <c r="BK208" s="17">
        <f t="shared" si="62"/>
        <v>0.1</v>
      </c>
      <c r="BL208" s="17">
        <f>AX208</f>
        <v>0.46649204864359217</v>
      </c>
      <c r="BM208" s="17">
        <f t="shared" si="63"/>
        <v>2.212002</v>
      </c>
      <c r="BN208" s="17">
        <v>5.33</v>
      </c>
      <c r="BO208" s="17">
        <f t="shared" ref="BO208:BO239" si="64">AM208</f>
        <v>2.8495999999999997</v>
      </c>
      <c r="BP208" s="17">
        <f t="shared" si="58"/>
        <v>2.212002</v>
      </c>
      <c r="BQ208" s="17">
        <v>1.9365087606199713</v>
      </c>
      <c r="BR208" s="17">
        <v>3.7253318788976482</v>
      </c>
      <c r="BS208" s="17"/>
      <c r="BT208" s="17">
        <f t="shared" si="49"/>
        <v>0.93912430637200739</v>
      </c>
      <c r="BU208" s="16"/>
      <c r="BV208" s="16">
        <f>BT208/'Conversions, Sources &amp; Comments'!F205</f>
        <v>9.4161015718698096</v>
      </c>
    </row>
    <row r="209" spans="1:74" ht="12.75" customHeight="1">
      <c r="A209" s="13">
        <v>1598</v>
      </c>
      <c r="B209" s="14"/>
      <c r="C209" s="15">
        <v>1155</v>
      </c>
      <c r="D209" s="15">
        <v>420</v>
      </c>
      <c r="E209" s="15">
        <v>1806</v>
      </c>
      <c r="F209" s="15">
        <v>1470</v>
      </c>
      <c r="G209" s="7"/>
      <c r="H209" s="15">
        <v>542</v>
      </c>
      <c r="I209" s="15">
        <v>1248</v>
      </c>
      <c r="J209" s="7"/>
      <c r="K209" s="7"/>
      <c r="L209" s="7"/>
      <c r="M209" s="7"/>
      <c r="N209" s="7"/>
      <c r="O209" s="7"/>
      <c r="P209" s="15">
        <v>16</v>
      </c>
      <c r="Q209" s="7"/>
      <c r="R209" s="15">
        <v>420</v>
      </c>
      <c r="S209" s="15">
        <v>462</v>
      </c>
      <c r="T209" s="7"/>
      <c r="U209" s="15">
        <v>52.5</v>
      </c>
      <c r="V209" s="15">
        <v>630</v>
      </c>
      <c r="W209" s="15">
        <v>32.299999999999997</v>
      </c>
      <c r="X209" s="7"/>
      <c r="Y209" s="7"/>
      <c r="Z209" s="7"/>
      <c r="AA209" s="7"/>
      <c r="AB209" s="7"/>
      <c r="AC209" s="7"/>
      <c r="AD209" s="7"/>
      <c r="AE209" s="17">
        <f>C209*'Conversions, Sources &amp; Comments'!$F206/222.6</f>
        <v>0.46631698113207543</v>
      </c>
      <c r="AF209" s="17">
        <f>E209*'Conversions, Sources &amp; Comments'!$F206/222.6</f>
        <v>0.7291501886792453</v>
      </c>
      <c r="AG209" s="17">
        <f>F209*'Conversions, Sources &amp; Comments'!$F206/222.6</f>
        <v>0.59349433962264153</v>
      </c>
      <c r="AH209" s="16"/>
      <c r="AI209" s="17">
        <f>'Conversions, Sources &amp; Comments'!$F206*I209/260</f>
        <v>0.43138559999999998</v>
      </c>
      <c r="AJ209" s="16"/>
      <c r="AK209" s="16"/>
      <c r="AL209" s="16"/>
      <c r="AM209" s="17">
        <f>'Conversions, Sources &amp; Comments'!$F206*P209/0.56</f>
        <v>2.5677714285714281</v>
      </c>
      <c r="AN209" s="17"/>
      <c r="AO209" s="17">
        <f>'Conversions, Sources &amp; Comments'!$F206*R209/0.835</f>
        <v>45.205077844311383</v>
      </c>
      <c r="AP209" s="17">
        <f>'Conversions, Sources &amp; Comments'!$F206*S209/0.835</f>
        <v>49.725585628742515</v>
      </c>
      <c r="AQ209" s="17">
        <f>'Conversions, Sources &amp; Comments'!$F206*T209/0.835</f>
        <v>0</v>
      </c>
      <c r="AR209" s="17">
        <f>'Conversions, Sources &amp; Comments'!$F206*U209/0.835</f>
        <v>5.6506347305389228</v>
      </c>
      <c r="AS209" s="17">
        <f>'Conversions, Sources &amp; Comments'!$F206*V209</f>
        <v>56.619359999999993</v>
      </c>
      <c r="AT209" s="17">
        <f>'Conversions, Sources &amp; Comments'!$F206*W209/0.835</f>
        <v>3.4764857485029936</v>
      </c>
      <c r="AU209" s="17">
        <f>'Conversions, Sources &amp; Comments'!$F206*X209/56</f>
        <v>0</v>
      </c>
      <c r="AV209" s="17">
        <f>'Conversions, Sources &amp; Comments'!$F206*Y209/1000</f>
        <v>0</v>
      </c>
      <c r="AW209" s="17">
        <f>'Conversions, Sources &amp; Comments'!$F206*Z209</f>
        <v>0</v>
      </c>
      <c r="AX209" s="17">
        <f>'Conversions, Sources &amp; Comments'!$F206*AA209/1.069</f>
        <v>0</v>
      </c>
      <c r="AY209" s="17">
        <f>'Conversions, Sources &amp; Comments'!$F206*AB209/56</f>
        <v>0</v>
      </c>
      <c r="AZ209" s="17">
        <f>'Conversions, Sources &amp; Comments'!$F206*AC209/0.56</f>
        <v>0</v>
      </c>
      <c r="BA209" s="16"/>
      <c r="BB209" s="17">
        <f>0.723707*BD209</f>
        <v>0.3374768634641509</v>
      </c>
      <c r="BC209" s="17">
        <v>5.2064106666666667</v>
      </c>
      <c r="BD209" s="17">
        <f>AE209</f>
        <v>0.46631698113207543</v>
      </c>
      <c r="BE209" s="17"/>
      <c r="BF209" s="17">
        <f t="shared" si="47"/>
        <v>0.80476665694973593</v>
      </c>
      <c r="BG209" s="17">
        <f t="shared" si="50"/>
        <v>0.43138559999999998</v>
      </c>
      <c r="BH209" s="17">
        <v>1.5</v>
      </c>
      <c r="BI209" s="17">
        <f t="shared" si="61"/>
        <v>3.3381028571428568</v>
      </c>
      <c r="BJ209" s="17">
        <v>6.2065677966101696</v>
      </c>
      <c r="BK209" s="17">
        <f t="shared" si="62"/>
        <v>0.1</v>
      </c>
      <c r="BL209" s="17">
        <v>0.53</v>
      </c>
      <c r="BM209" s="17">
        <f t="shared" si="63"/>
        <v>2.1</v>
      </c>
      <c r="BN209" s="17">
        <f>AR209</f>
        <v>5.6506347305389228</v>
      </c>
      <c r="BO209" s="17">
        <f t="shared" si="64"/>
        <v>2.5677714285714281</v>
      </c>
      <c r="BP209" s="17">
        <v>2.1</v>
      </c>
      <c r="BQ209" s="17">
        <v>2.0238818053025702</v>
      </c>
      <c r="BR209" s="17">
        <v>4.6152108588717144</v>
      </c>
      <c r="BS209" s="17"/>
      <c r="BT209" s="17">
        <f t="shared" si="49"/>
        <v>1.0006313795580963</v>
      </c>
      <c r="BU209" s="16"/>
      <c r="BV209" s="16">
        <f>BT209/'Conversions, Sources &amp; Comments'!F206</f>
        <v>11.133961406868618</v>
      </c>
    </row>
    <row r="210" spans="1:74" ht="12.75" customHeight="1">
      <c r="A210" s="13">
        <v>1599</v>
      </c>
      <c r="B210" s="14"/>
      <c r="C210" s="7"/>
      <c r="D210" s="15">
        <v>396</v>
      </c>
      <c r="E210" s="15">
        <v>1344</v>
      </c>
      <c r="F210" s="15">
        <v>1260</v>
      </c>
      <c r="G210" s="15">
        <v>779</v>
      </c>
      <c r="H210" s="15">
        <v>522</v>
      </c>
      <c r="I210" s="15">
        <v>1145</v>
      </c>
      <c r="J210" s="7"/>
      <c r="K210" s="7"/>
      <c r="L210" s="7"/>
      <c r="M210" s="7"/>
      <c r="N210" s="7"/>
      <c r="O210" s="7"/>
      <c r="P210" s="15">
        <v>16</v>
      </c>
      <c r="Q210" s="7"/>
      <c r="R210" s="15">
        <v>420</v>
      </c>
      <c r="S210" s="15">
        <v>420</v>
      </c>
      <c r="T210" s="7"/>
      <c r="U210" s="15">
        <v>28</v>
      </c>
      <c r="V210" s="15">
        <v>630</v>
      </c>
      <c r="W210" s="15">
        <v>29.1</v>
      </c>
      <c r="X210" s="7"/>
      <c r="Y210" s="7"/>
      <c r="Z210" s="7"/>
      <c r="AA210" s="7"/>
      <c r="AB210" s="15">
        <v>1263</v>
      </c>
      <c r="AC210" s="7"/>
      <c r="AD210" s="7"/>
      <c r="AE210" s="16"/>
      <c r="AF210" s="17">
        <f>E210*'Conversions, Sources &amp; Comments'!$F207/222.6</f>
        <v>0.54262339622641509</v>
      </c>
      <c r="AG210" s="17">
        <f>F210*'Conversions, Sources &amp; Comments'!$F207/222.6</f>
        <v>0.50870943396226409</v>
      </c>
      <c r="AH210" s="17">
        <f>G210*'Conversions, Sources &amp; Comments'!$F207/222.6</f>
        <v>0.3145116262353998</v>
      </c>
      <c r="AI210" s="17">
        <f>'Conversions, Sources &amp; Comments'!$F207*I210/260</f>
        <v>0.39578246153846147</v>
      </c>
      <c r="AJ210" s="16"/>
      <c r="AK210" s="16"/>
      <c r="AL210" s="16"/>
      <c r="AM210" s="17">
        <f>'Conversions, Sources &amp; Comments'!$F207*P210/0.56</f>
        <v>2.5677714285714281</v>
      </c>
      <c r="AN210" s="17"/>
      <c r="AO210" s="17">
        <f>'Conversions, Sources &amp; Comments'!$F207*R210/0.835</f>
        <v>45.205077844311383</v>
      </c>
      <c r="AP210" s="17">
        <f>'Conversions, Sources &amp; Comments'!$F207*S210/0.835</f>
        <v>45.205077844311383</v>
      </c>
      <c r="AQ210" s="17">
        <f>'Conversions, Sources &amp; Comments'!$F207*T210/0.835</f>
        <v>0</v>
      </c>
      <c r="AR210" s="17">
        <f>'Conversions, Sources &amp; Comments'!$F207*U210/0.835</f>
        <v>3.0136718562874254</v>
      </c>
      <c r="AS210" s="17">
        <f>'Conversions, Sources &amp; Comments'!$F207*V210</f>
        <v>56.619359999999993</v>
      </c>
      <c r="AT210" s="17">
        <f>'Conversions, Sources &amp; Comments'!$F207*W210/0.835</f>
        <v>3.1320661077844316</v>
      </c>
      <c r="AU210" s="17">
        <f>'Conversions, Sources &amp; Comments'!$F207*X210/56</f>
        <v>0</v>
      </c>
      <c r="AV210" s="17">
        <f>'Conversions, Sources &amp; Comments'!$F207*Y210/1000</f>
        <v>0</v>
      </c>
      <c r="AW210" s="17">
        <f>'Conversions, Sources &amp; Comments'!$F207*Z210</f>
        <v>0</v>
      </c>
      <c r="AX210" s="17">
        <f>'Conversions, Sources &amp; Comments'!$F207*AA210/1.069</f>
        <v>0</v>
      </c>
      <c r="AY210" s="17">
        <f>'Conversions, Sources &amp; Comments'!$F207*AB210/56</f>
        <v>2.0269345714285714</v>
      </c>
      <c r="AZ210" s="17">
        <f>'Conversions, Sources &amp; Comments'!$F207*AC210/0.56</f>
        <v>0</v>
      </c>
      <c r="BA210" s="16"/>
      <c r="BB210" s="17">
        <f t="shared" ref="BB210:BB220" si="65">AH210</f>
        <v>0.3145116262353998</v>
      </c>
      <c r="BC210" s="17">
        <v>5.2168960000000002</v>
      </c>
      <c r="BD210" s="17">
        <f>AG210</f>
        <v>0.50870943396226409</v>
      </c>
      <c r="BE210" s="17"/>
      <c r="BF210" s="17">
        <f t="shared" si="47"/>
        <v>0.85781931534007538</v>
      </c>
      <c r="BG210" s="17">
        <f t="shared" si="50"/>
        <v>0.39578246153846147</v>
      </c>
      <c r="BH210" s="17">
        <v>1.5</v>
      </c>
      <c r="BI210" s="17">
        <f t="shared" si="61"/>
        <v>3.3381028571428568</v>
      </c>
      <c r="BJ210" s="17">
        <v>6.2065677966101696</v>
      </c>
      <c r="BK210" s="17">
        <f t="shared" si="62"/>
        <v>0.1</v>
      </c>
      <c r="BL210" s="17">
        <v>0.53</v>
      </c>
      <c r="BM210" s="17">
        <f t="shared" si="63"/>
        <v>2.0269345714285714</v>
      </c>
      <c r="BN210" s="17">
        <v>5.65</v>
      </c>
      <c r="BO210" s="17">
        <f t="shared" si="64"/>
        <v>2.5677714285714281</v>
      </c>
      <c r="BP210" s="17">
        <f>AY210</f>
        <v>2.0269345714285714</v>
      </c>
      <c r="BQ210" s="17">
        <v>2.0238818053025702</v>
      </c>
      <c r="BR210" s="17">
        <v>4.2117253586350261</v>
      </c>
      <c r="BS210" s="17"/>
      <c r="BT210" s="17">
        <f t="shared" si="49"/>
        <v>1.0185179305301186</v>
      </c>
      <c r="BU210" s="16"/>
      <c r="BV210" s="16">
        <f>BT210/'Conversions, Sources &amp; Comments'!F207</f>
        <v>11.332983916349015</v>
      </c>
    </row>
    <row r="211" spans="1:74" ht="12.75" customHeight="1">
      <c r="A211" s="13">
        <v>1600</v>
      </c>
      <c r="B211" s="14"/>
      <c r="C211" s="15">
        <v>1225</v>
      </c>
      <c r="D211" s="15">
        <v>645</v>
      </c>
      <c r="E211" s="15">
        <v>2000</v>
      </c>
      <c r="F211" s="15">
        <v>1207</v>
      </c>
      <c r="G211" s="15">
        <v>1103</v>
      </c>
      <c r="H211" s="15">
        <v>958</v>
      </c>
      <c r="I211" s="15">
        <v>1700</v>
      </c>
      <c r="J211" s="7"/>
      <c r="K211" s="7"/>
      <c r="L211" s="7"/>
      <c r="M211" s="7"/>
      <c r="N211" s="7"/>
      <c r="O211" s="7"/>
      <c r="P211" s="15">
        <v>16</v>
      </c>
      <c r="Q211" s="7"/>
      <c r="R211" s="15">
        <v>420</v>
      </c>
      <c r="S211" s="7"/>
      <c r="T211" s="15">
        <v>17.5</v>
      </c>
      <c r="U211" s="15">
        <v>17.5</v>
      </c>
      <c r="V211" s="15">
        <v>682</v>
      </c>
      <c r="W211" s="15">
        <v>31.5</v>
      </c>
      <c r="X211" s="15">
        <v>1785</v>
      </c>
      <c r="Y211" s="15">
        <v>3885</v>
      </c>
      <c r="Z211" s="15">
        <v>41.1</v>
      </c>
      <c r="AA211" s="7"/>
      <c r="AB211" s="15">
        <v>1750</v>
      </c>
      <c r="AC211" s="7"/>
      <c r="AD211" s="7"/>
      <c r="AE211" s="17">
        <f>C211*'Conversions, Sources &amp; Comments'!$F208/222.6</f>
        <v>0.49457861635220124</v>
      </c>
      <c r="AF211" s="17">
        <f>E211*'Conversions, Sources &amp; Comments'!$F208/222.6</f>
        <v>0.80747529200359391</v>
      </c>
      <c r="AG211" s="17">
        <f>F211*'Conversions, Sources &amp; Comments'!$F208/222.6</f>
        <v>0.48731133872416887</v>
      </c>
      <c r="AH211" s="17">
        <f>G211*'Conversions, Sources &amp; Comments'!$F208/222.6</f>
        <v>0.44532262353998198</v>
      </c>
      <c r="AI211" s="17">
        <f>'Conversions, Sources &amp; Comments'!$F208*I211/260</f>
        <v>0.58762461538461541</v>
      </c>
      <c r="AJ211" s="16"/>
      <c r="AK211" s="16"/>
      <c r="AL211" s="16"/>
      <c r="AM211" s="17">
        <f>'Conversions, Sources &amp; Comments'!$F208*P211/0.56</f>
        <v>2.5677714285714281</v>
      </c>
      <c r="AN211" s="17"/>
      <c r="AO211" s="17">
        <f>'Conversions, Sources &amp; Comments'!$F208*R211/0.835</f>
        <v>45.205077844311383</v>
      </c>
      <c r="AP211" s="17">
        <f>'Conversions, Sources &amp; Comments'!$F208*S211/0.835</f>
        <v>0</v>
      </c>
      <c r="AQ211" s="17">
        <f>'Conversions, Sources &amp; Comments'!$F208*T211/0.835</f>
        <v>1.8835449101796407</v>
      </c>
      <c r="AR211" s="17">
        <f>'Conversions, Sources &amp; Comments'!$F208*U211/0.835</f>
        <v>1.8835449101796407</v>
      </c>
      <c r="AS211" s="17">
        <f>'Conversions, Sources &amp; Comments'!$F208*V211</f>
        <v>61.292703999999993</v>
      </c>
      <c r="AT211" s="17">
        <f>'Conversions, Sources &amp; Comments'!$F208*W211/0.835</f>
        <v>3.3903808383233534</v>
      </c>
      <c r="AU211" s="17">
        <f>'Conversions, Sources &amp; Comments'!$F208*X211/56</f>
        <v>2.8646699999999998</v>
      </c>
      <c r="AV211" s="17">
        <f>'Conversions, Sources &amp; Comments'!$F208*Y211/1000</f>
        <v>0.34915271999999997</v>
      </c>
      <c r="AW211" s="17">
        <f>'Conversions, Sources &amp; Comments'!$F208*Z211</f>
        <v>3.6937392</v>
      </c>
      <c r="AX211" s="17">
        <f>'Conversions, Sources &amp; Comments'!$F208*AA211/1.069</f>
        <v>0</v>
      </c>
      <c r="AY211" s="17">
        <f>'Conversions, Sources &amp; Comments'!$F208*AB211/56</f>
        <v>2.8084999999999996</v>
      </c>
      <c r="AZ211" s="17">
        <f>'Conversions, Sources &amp; Comments'!$F208*AC211/0.56</f>
        <v>0</v>
      </c>
      <c r="BA211" s="16"/>
      <c r="BB211" s="17">
        <f t="shared" si="65"/>
        <v>0.44532262353998198</v>
      </c>
      <c r="BC211" s="17">
        <v>5.2273813333333337</v>
      </c>
      <c r="BD211" s="17">
        <f>AE211</f>
        <v>0.49457861635220124</v>
      </c>
      <c r="BE211" s="17"/>
      <c r="BF211" s="17">
        <f t="shared" si="47"/>
        <v>0.84053735520462891</v>
      </c>
      <c r="BG211" s="17">
        <f t="shared" si="50"/>
        <v>0.58762461538461541</v>
      </c>
      <c r="BH211" s="17">
        <v>1.5</v>
      </c>
      <c r="BI211" s="17">
        <f t="shared" si="61"/>
        <v>3.3381028571428568</v>
      </c>
      <c r="BJ211" s="17">
        <v>5.8728813559322033</v>
      </c>
      <c r="BK211" s="17">
        <f t="shared" si="62"/>
        <v>0.1</v>
      </c>
      <c r="BL211" s="17">
        <v>0.53</v>
      </c>
      <c r="BM211" s="17">
        <f t="shared" si="63"/>
        <v>2.8084999999999996</v>
      </c>
      <c r="BN211" s="17">
        <v>5.65</v>
      </c>
      <c r="BO211" s="17">
        <f t="shared" si="64"/>
        <v>2.5677714285714281</v>
      </c>
      <c r="BP211" s="17">
        <f>AY211</f>
        <v>2.8084999999999996</v>
      </c>
      <c r="BQ211" s="17">
        <v>2.0238818053025702</v>
      </c>
      <c r="BR211" s="17">
        <v>3.7944218618148891</v>
      </c>
      <c r="BS211" s="17"/>
      <c r="BT211" s="17">
        <f t="shared" si="49"/>
        <v>1.0405942734841813</v>
      </c>
      <c r="BU211" s="16"/>
      <c r="BV211" s="16">
        <f>BT211/'Conversions, Sources &amp; Comments'!F208</f>
        <v>11.578625973430896</v>
      </c>
    </row>
    <row r="212" spans="1:74" ht="12.75" customHeight="1">
      <c r="A212" s="13">
        <v>1601</v>
      </c>
      <c r="B212" s="14"/>
      <c r="C212" s="7"/>
      <c r="D212" s="15">
        <v>540</v>
      </c>
      <c r="E212" s="15">
        <v>1653</v>
      </c>
      <c r="F212" s="15">
        <v>1308</v>
      </c>
      <c r="G212" s="15">
        <v>923</v>
      </c>
      <c r="H212" s="15">
        <v>787</v>
      </c>
      <c r="I212" s="15">
        <v>1432</v>
      </c>
      <c r="J212" s="7"/>
      <c r="K212" s="7"/>
      <c r="L212" s="7"/>
      <c r="M212" s="7"/>
      <c r="N212" s="7"/>
      <c r="O212" s="7"/>
      <c r="P212" s="15">
        <v>19.5</v>
      </c>
      <c r="Q212" s="7"/>
      <c r="R212" s="15">
        <v>450</v>
      </c>
      <c r="S212" s="15">
        <v>441</v>
      </c>
      <c r="T212" s="7"/>
      <c r="U212" s="7"/>
      <c r="V212" s="15">
        <v>682</v>
      </c>
      <c r="W212" s="15">
        <v>36.700000000000003</v>
      </c>
      <c r="X212" s="7"/>
      <c r="Y212" s="15">
        <v>4200</v>
      </c>
      <c r="Z212" s="15">
        <v>49</v>
      </c>
      <c r="AA212" s="15">
        <v>7</v>
      </c>
      <c r="AB212" s="7"/>
      <c r="AC212" s="15">
        <v>9.5</v>
      </c>
      <c r="AD212" s="15"/>
      <c r="AE212" s="16"/>
      <c r="AF212" s="17">
        <f>E212*'Conversions, Sources &amp; Comments'!$F209/222.6</f>
        <v>0.68929951482479779</v>
      </c>
      <c r="AG212" s="17">
        <f>F212*'Conversions, Sources &amp; Comments'!$F209/222.6</f>
        <v>0.54543482479784366</v>
      </c>
      <c r="AH212" s="17">
        <f>G212*'Conversions, Sources &amp; Comments'!$F209/222.6</f>
        <v>0.38489017070979331</v>
      </c>
      <c r="AI212" s="17">
        <f>'Conversions, Sources &amp; Comments'!$F209*I212/260</f>
        <v>0.5112460307692307</v>
      </c>
      <c r="AJ212" s="16"/>
      <c r="AK212" s="16"/>
      <c r="AL212" s="16"/>
      <c r="AM212" s="17">
        <f>'Conversions, Sources &amp; Comments'!$F209*P212/0.56</f>
        <v>3.2322642857142849</v>
      </c>
      <c r="AN212" s="17"/>
      <c r="AO212" s="17">
        <f>'Conversions, Sources &amp; Comments'!$F209*R212/0.835</f>
        <v>50.024910179640713</v>
      </c>
      <c r="AP212" s="17">
        <f>'Conversions, Sources &amp; Comments'!$F209*S212/0.835</f>
        <v>49.024411976047894</v>
      </c>
      <c r="AQ212" s="17">
        <f>'Conversions, Sources &amp; Comments'!$F209*T212/0.835</f>
        <v>0</v>
      </c>
      <c r="AR212" s="17">
        <f>'Conversions, Sources &amp; Comments'!$F209*U212/0.835</f>
        <v>0</v>
      </c>
      <c r="AS212" s="17">
        <f>'Conversions, Sources &amp; Comments'!$F209*V212</f>
        <v>63.305967999999993</v>
      </c>
      <c r="AT212" s="17">
        <f>'Conversions, Sources &amp; Comments'!$F209*W212/0.835</f>
        <v>4.0798093413173655</v>
      </c>
      <c r="AU212" s="17">
        <f>'Conversions, Sources &amp; Comments'!$F209*X212/56</f>
        <v>0</v>
      </c>
      <c r="AV212" s="17">
        <f>'Conversions, Sources &amp; Comments'!$F209*Y212/1000</f>
        <v>0.38986080000000001</v>
      </c>
      <c r="AW212" s="17">
        <f>'Conversions, Sources &amp; Comments'!$F209*Z212</f>
        <v>4.5483759999999993</v>
      </c>
      <c r="AX212" s="17">
        <f>'Conversions, Sources &amp; Comments'!$F209*AA212/1.069</f>
        <v>0.60782787652011216</v>
      </c>
      <c r="AY212" s="17">
        <f>'Conversions, Sources &amp; Comments'!$F209*AB212/56</f>
        <v>0</v>
      </c>
      <c r="AZ212" s="17">
        <f>'Conversions, Sources &amp; Comments'!$F209*AC212/0.56</f>
        <v>1.5746928571428569</v>
      </c>
      <c r="BA212" s="16"/>
      <c r="BB212" s="17">
        <f t="shared" si="65"/>
        <v>0.38489017070979331</v>
      </c>
      <c r="BC212" s="17">
        <v>5.2378666666666662</v>
      </c>
      <c r="BD212" s="17">
        <f>AG212</f>
        <v>0.54543482479784366</v>
      </c>
      <c r="BE212" s="17"/>
      <c r="BF212" s="17">
        <f t="shared" si="47"/>
        <v>0.90412187096754715</v>
      </c>
      <c r="BG212" s="17">
        <f t="shared" si="50"/>
        <v>0.5112460307692307</v>
      </c>
      <c r="BH212" s="17">
        <f>AZ212</f>
        <v>1.5746928571428569</v>
      </c>
      <c r="BI212" s="17">
        <f t="shared" si="61"/>
        <v>4.2019435714285702</v>
      </c>
      <c r="BJ212" s="17">
        <v>5.8728813559322033</v>
      </c>
      <c r="BK212" s="17">
        <f t="shared" si="62"/>
        <v>0.10497952380952379</v>
      </c>
      <c r="BL212" s="17">
        <f>AX212</f>
        <v>0.60782787652011216</v>
      </c>
      <c r="BM212" s="17">
        <f t="shared" si="63"/>
        <v>3</v>
      </c>
      <c r="BN212" s="17">
        <v>5.65</v>
      </c>
      <c r="BO212" s="17">
        <f t="shared" si="64"/>
        <v>3.2322642857142849</v>
      </c>
      <c r="BP212" s="17">
        <v>3</v>
      </c>
      <c r="BQ212" s="17">
        <v>2.0238818053025702</v>
      </c>
      <c r="BR212" s="17">
        <v>4.3250329306193009</v>
      </c>
      <c r="BS212" s="17"/>
      <c r="BT212" s="17">
        <f t="shared" si="49"/>
        <v>1.1157494177692278</v>
      </c>
      <c r="BU212" s="16"/>
      <c r="BV212" s="16">
        <f>BT212/'Conversions, Sources &amp; Comments'!F209</f>
        <v>12.020053194962809</v>
      </c>
    </row>
    <row r="213" spans="1:74" ht="12.75" customHeight="1">
      <c r="A213" s="13">
        <v>1602</v>
      </c>
      <c r="B213" s="14"/>
      <c r="C213" s="15">
        <v>907</v>
      </c>
      <c r="D213" s="15">
        <v>570</v>
      </c>
      <c r="E213" s="7"/>
      <c r="F213" s="15">
        <v>883</v>
      </c>
      <c r="G213" s="15">
        <v>772</v>
      </c>
      <c r="H213" s="7"/>
      <c r="I213" s="15">
        <v>1365</v>
      </c>
      <c r="J213" s="7"/>
      <c r="K213" s="7"/>
      <c r="L213" s="7"/>
      <c r="M213" s="7"/>
      <c r="N213" s="7"/>
      <c r="O213" s="7"/>
      <c r="P213" s="15">
        <v>21</v>
      </c>
      <c r="Q213" s="7"/>
      <c r="R213" s="15">
        <v>450</v>
      </c>
      <c r="S213" s="15">
        <v>455</v>
      </c>
      <c r="T213" s="7"/>
      <c r="U213" s="7"/>
      <c r="V213" s="15">
        <v>682</v>
      </c>
      <c r="W213" s="15">
        <v>36.299999999999997</v>
      </c>
      <c r="X213" s="15">
        <v>1050</v>
      </c>
      <c r="Y213" s="15">
        <v>3700</v>
      </c>
      <c r="Z213" s="15">
        <v>47.2</v>
      </c>
      <c r="AA213" s="15">
        <v>7</v>
      </c>
      <c r="AB213" s="15">
        <v>2100</v>
      </c>
      <c r="AC213" s="15">
        <v>9</v>
      </c>
      <c r="AD213" s="15"/>
      <c r="AE213" s="17">
        <f>C213*'Conversions, Sources &amp; Comments'!$F210/222.6</f>
        <v>0.37821818508535487</v>
      </c>
      <c r="AF213" s="16"/>
      <c r="AG213" s="17">
        <f>F213*'Conversions, Sources &amp; Comments'!$F210/222.6</f>
        <v>0.36821020664869719</v>
      </c>
      <c r="AH213" s="17">
        <f>G213*'Conversions, Sources &amp; Comments'!$F210/222.6</f>
        <v>0.32192330637915539</v>
      </c>
      <c r="AI213" s="17">
        <f>'Conversions, Sources &amp; Comments'!$F210*I213/260</f>
        <v>0.48732599999999998</v>
      </c>
      <c r="AJ213" s="16"/>
      <c r="AK213" s="16"/>
      <c r="AL213" s="16"/>
      <c r="AM213" s="17">
        <f>'Conversions, Sources &amp; Comments'!$F210*P213/0.56</f>
        <v>3.4808999999999992</v>
      </c>
      <c r="AN213" s="17"/>
      <c r="AO213" s="17">
        <f>'Conversions, Sources &amp; Comments'!$F210*R213/0.835</f>
        <v>50.024910179640713</v>
      </c>
      <c r="AP213" s="17">
        <f>'Conversions, Sources &amp; Comments'!$F210*S213/0.835</f>
        <v>50.580742514970055</v>
      </c>
      <c r="AQ213" s="17">
        <f>'Conversions, Sources &amp; Comments'!$F210*T213/0.835</f>
        <v>0</v>
      </c>
      <c r="AR213" s="17">
        <f>'Conversions, Sources &amp; Comments'!$F210*U213/0.835</f>
        <v>0</v>
      </c>
      <c r="AS213" s="17">
        <f>'Conversions, Sources &amp; Comments'!$F210*V213</f>
        <v>63.305967999999993</v>
      </c>
      <c r="AT213" s="17">
        <f>'Conversions, Sources &amp; Comments'!$F210*W213/0.835</f>
        <v>4.0353427544910172</v>
      </c>
      <c r="AU213" s="17">
        <f>'Conversions, Sources &amp; Comments'!$F210*X213/56</f>
        <v>1.7404499999999998</v>
      </c>
      <c r="AV213" s="17">
        <f>'Conversions, Sources &amp; Comments'!$F210*Y213/1000</f>
        <v>0.34344879999999994</v>
      </c>
      <c r="AW213" s="17">
        <f>'Conversions, Sources &amp; Comments'!$F210*Z213</f>
        <v>4.3812927999999998</v>
      </c>
      <c r="AX213" s="17">
        <f>'Conversions, Sources &amp; Comments'!$F210*AA213/1.069</f>
        <v>0.60782787652011216</v>
      </c>
      <c r="AY213" s="17">
        <f>'Conversions, Sources &amp; Comments'!$F210*AB213/56</f>
        <v>3.4808999999999997</v>
      </c>
      <c r="AZ213" s="17">
        <f>'Conversions, Sources &amp; Comments'!$F210*AC213/0.56</f>
        <v>1.4918142857142855</v>
      </c>
      <c r="BA213" s="16"/>
      <c r="BB213" s="17">
        <f t="shared" si="65"/>
        <v>0.32192330637915539</v>
      </c>
      <c r="BC213" s="17">
        <v>5.2483519999999997</v>
      </c>
      <c r="BD213" s="17">
        <f>AE213</f>
        <v>0.37821818508535487</v>
      </c>
      <c r="BE213" s="17"/>
      <c r="BF213" s="17">
        <f t="shared" si="47"/>
        <v>0.69634787427059119</v>
      </c>
      <c r="BG213" s="17">
        <f t="shared" si="50"/>
        <v>0.48732599999999998</v>
      </c>
      <c r="BH213" s="17">
        <f>AZ213</f>
        <v>1.4918142857142855</v>
      </c>
      <c r="BI213" s="17">
        <f t="shared" si="61"/>
        <v>4.5251699999999992</v>
      </c>
      <c r="BJ213" s="17">
        <v>5.8728813559322033</v>
      </c>
      <c r="BK213" s="17">
        <f t="shared" si="62"/>
        <v>9.9454285714285703E-2</v>
      </c>
      <c r="BL213" s="17">
        <f>AX213</f>
        <v>0.60782787652011216</v>
      </c>
      <c r="BM213" s="17">
        <f t="shared" si="63"/>
        <v>3.4808999999999997</v>
      </c>
      <c r="BN213" s="17">
        <v>5.65</v>
      </c>
      <c r="BO213" s="17">
        <f t="shared" si="64"/>
        <v>3.4808999999999992</v>
      </c>
      <c r="BP213" s="17">
        <f>AY213</f>
        <v>3.4808999999999997</v>
      </c>
      <c r="BQ213" s="17">
        <v>2.4219269566153772</v>
      </c>
      <c r="BR213" s="17">
        <v>3.7419134747977849</v>
      </c>
      <c r="BS213" s="17"/>
      <c r="BT213" s="17">
        <f t="shared" si="49"/>
        <v>1.0321561739372687</v>
      </c>
      <c r="BU213" s="16"/>
      <c r="BV213" s="16">
        <f>BT213/'Conversions, Sources &amp; Comments'!F210</f>
        <v>11.119496832039868</v>
      </c>
    </row>
    <row r="214" spans="1:74" ht="12.75" customHeight="1">
      <c r="A214" s="13">
        <v>1603</v>
      </c>
      <c r="B214" s="14"/>
      <c r="C214" s="15">
        <v>731</v>
      </c>
      <c r="D214" s="15">
        <v>577</v>
      </c>
      <c r="E214" s="7"/>
      <c r="F214" s="15">
        <v>900</v>
      </c>
      <c r="G214" s="15">
        <v>654</v>
      </c>
      <c r="H214" s="7"/>
      <c r="I214" s="15">
        <v>1607</v>
      </c>
      <c r="J214" s="7"/>
      <c r="K214" s="7"/>
      <c r="L214" s="7"/>
      <c r="M214" s="7"/>
      <c r="N214" s="7"/>
      <c r="O214" s="7"/>
      <c r="P214" s="15">
        <v>21.7</v>
      </c>
      <c r="Q214" s="7"/>
      <c r="R214" s="15">
        <v>453</v>
      </c>
      <c r="S214" s="15">
        <v>455</v>
      </c>
      <c r="T214" s="7"/>
      <c r="U214" s="7"/>
      <c r="V214" s="15">
        <v>682</v>
      </c>
      <c r="W214" s="15">
        <v>40.200000000000003</v>
      </c>
      <c r="X214" s="15">
        <v>1890</v>
      </c>
      <c r="Y214" s="15">
        <v>3780</v>
      </c>
      <c r="Z214" s="15">
        <v>63</v>
      </c>
      <c r="AA214" s="15">
        <v>7</v>
      </c>
      <c r="AB214" s="7"/>
      <c r="AC214" s="7"/>
      <c r="AD214" s="7"/>
      <c r="AE214" s="17">
        <f>C214*'Conversions, Sources &amp; Comments'!$F211/222.6</f>
        <v>0.3048263432165319</v>
      </c>
      <c r="AF214" s="16"/>
      <c r="AG214" s="17">
        <f>F214*'Conversions, Sources &amp; Comments'!$F211/222.6</f>
        <v>0.37529919137466305</v>
      </c>
      <c r="AH214" s="17">
        <f>G214*'Conversions, Sources &amp; Comments'!$F211/222.6</f>
        <v>0.27271741239892183</v>
      </c>
      <c r="AI214" s="17">
        <f>'Conversions, Sources &amp; Comments'!$F211*I214/260</f>
        <v>0.57372372307692299</v>
      </c>
      <c r="AJ214" s="16"/>
      <c r="AK214" s="16"/>
      <c r="AL214" s="16"/>
      <c r="AM214" s="17">
        <f>'Conversions, Sources &amp; Comments'!$F211*P214/0.56</f>
        <v>3.5969299999999995</v>
      </c>
      <c r="AN214" s="17"/>
      <c r="AO214" s="17">
        <f>'Conversions, Sources &amp; Comments'!$F211*R214/0.835</f>
        <v>50.35840958083832</v>
      </c>
      <c r="AP214" s="17">
        <f>'Conversions, Sources &amp; Comments'!$F211*S214/0.835</f>
        <v>50.580742514970055</v>
      </c>
      <c r="AQ214" s="17">
        <f>'Conversions, Sources &amp; Comments'!$F211*T214/0.835</f>
        <v>0</v>
      </c>
      <c r="AR214" s="17">
        <f>'Conversions, Sources &amp; Comments'!$F211*U214/0.835</f>
        <v>0</v>
      </c>
      <c r="AS214" s="17">
        <f>'Conversions, Sources &amp; Comments'!$F211*V214</f>
        <v>63.305967999999993</v>
      </c>
      <c r="AT214" s="17">
        <f>'Conversions, Sources &amp; Comments'!$F211*W214/0.835</f>
        <v>4.468891976047904</v>
      </c>
      <c r="AU214" s="17">
        <f>'Conversions, Sources &amp; Comments'!$F211*X214/56</f>
        <v>3.1328099999999997</v>
      </c>
      <c r="AV214" s="17">
        <f>'Conversions, Sources &amp; Comments'!$F211*Y214/1000</f>
        <v>0.35087471999999997</v>
      </c>
      <c r="AW214" s="17">
        <f>'Conversions, Sources &amp; Comments'!$F211*Z214</f>
        <v>5.8479119999999991</v>
      </c>
      <c r="AX214" s="17">
        <f>'Conversions, Sources &amp; Comments'!$F211*AA214/1.069</f>
        <v>0.60782787652011216</v>
      </c>
      <c r="AY214" s="17">
        <f>'Conversions, Sources &amp; Comments'!$F211*AB214/56</f>
        <v>0</v>
      </c>
      <c r="AZ214" s="17">
        <f>'Conversions, Sources &amp; Comments'!$F211*AC214/0.56</f>
        <v>0</v>
      </c>
      <c r="BA214" s="16"/>
      <c r="BB214" s="17">
        <f t="shared" si="65"/>
        <v>0.27271741239892183</v>
      </c>
      <c r="BC214" s="17">
        <v>5.2588373333333331</v>
      </c>
      <c r="BD214" s="17">
        <f>AE214</f>
        <v>0.3048263432165319</v>
      </c>
      <c r="BE214" s="17"/>
      <c r="BF214" s="17">
        <f t="shared" si="47"/>
        <v>0.60532457712080512</v>
      </c>
      <c r="BG214" s="17">
        <f t="shared" si="50"/>
        <v>0.57372372307692299</v>
      </c>
      <c r="BH214" s="17">
        <v>1.54</v>
      </c>
      <c r="BI214" s="17">
        <f t="shared" si="61"/>
        <v>4.6760089999999996</v>
      </c>
      <c r="BJ214" s="17">
        <v>5.2203389830508478</v>
      </c>
      <c r="BK214" s="17">
        <f t="shared" si="62"/>
        <v>0.10266666666666667</v>
      </c>
      <c r="BL214" s="17">
        <f>AX214</f>
        <v>0.60782787652011216</v>
      </c>
      <c r="BM214" s="17">
        <f t="shared" si="63"/>
        <v>3.2</v>
      </c>
      <c r="BN214" s="17">
        <v>5.65</v>
      </c>
      <c r="BO214" s="17">
        <f t="shared" si="64"/>
        <v>3.5969299999999995</v>
      </c>
      <c r="BP214" s="17">
        <v>3.2</v>
      </c>
      <c r="BQ214" s="17">
        <v>1.8892768396292403</v>
      </c>
      <c r="BR214" s="17">
        <v>3.2084714018153009</v>
      </c>
      <c r="BS214" s="17"/>
      <c r="BT214" s="17">
        <f t="shared" si="49"/>
        <v>0.99097793880608487</v>
      </c>
      <c r="BU214" s="16"/>
      <c r="BV214" s="16">
        <f>BT214/'Conversions, Sources &amp; Comments'!F211</f>
        <v>10.67588057836427</v>
      </c>
    </row>
    <row r="215" spans="1:74" ht="12.75" customHeight="1">
      <c r="A215" s="13">
        <v>1604</v>
      </c>
      <c r="B215" s="14"/>
      <c r="C215" s="7"/>
      <c r="D215" s="15">
        <v>600</v>
      </c>
      <c r="E215" s="15">
        <v>1417</v>
      </c>
      <c r="F215" s="7"/>
      <c r="G215" s="15">
        <v>692</v>
      </c>
      <c r="H215" s="15">
        <v>630</v>
      </c>
      <c r="I215" s="15">
        <v>1475</v>
      </c>
      <c r="J215" s="7"/>
      <c r="K215" s="7"/>
      <c r="L215" s="7"/>
      <c r="M215" s="7"/>
      <c r="N215" s="7"/>
      <c r="O215" s="7"/>
      <c r="P215" s="15">
        <v>19.5</v>
      </c>
      <c r="Q215" s="15">
        <v>28</v>
      </c>
      <c r="R215" s="15">
        <v>455</v>
      </c>
      <c r="S215" s="7"/>
      <c r="T215" s="7"/>
      <c r="U215" s="7"/>
      <c r="V215" s="15">
        <v>682</v>
      </c>
      <c r="W215" s="15">
        <v>42</v>
      </c>
      <c r="X215" s="15">
        <v>1890</v>
      </c>
      <c r="Y215" s="15">
        <v>4620</v>
      </c>
      <c r="Z215" s="15">
        <v>33.200000000000003</v>
      </c>
      <c r="AA215" s="15">
        <v>6</v>
      </c>
      <c r="AB215" s="7"/>
      <c r="AC215" s="7"/>
      <c r="AD215" s="7"/>
      <c r="AE215" s="16"/>
      <c r="AF215" s="17">
        <f>E215*'Conversions, Sources &amp; Comments'!$F212/222.6</f>
        <v>0.59088772686433055</v>
      </c>
      <c r="AG215" s="16"/>
      <c r="AH215" s="17">
        <f>G215*'Conversions, Sources &amp; Comments'!$F212/222.6</f>
        <v>0.28856337825696315</v>
      </c>
      <c r="AI215" s="17">
        <f>'Conversions, Sources &amp; Comments'!$F212*I215/260</f>
        <v>0.52659769230769227</v>
      </c>
      <c r="AJ215" s="16"/>
      <c r="AK215" s="16"/>
      <c r="AL215" s="16"/>
      <c r="AM215" s="17">
        <f>'Conversions, Sources &amp; Comments'!$F212*P215/0.56</f>
        <v>3.2322642857142849</v>
      </c>
      <c r="AN215" s="17">
        <f>'Conversions, Sources &amp; Comments'!$F212*Q215/0.56</f>
        <v>4.6411999999999987</v>
      </c>
      <c r="AO215" s="17">
        <f>'Conversions, Sources &amp; Comments'!$F212*R215/0.835</f>
        <v>50.580742514970055</v>
      </c>
      <c r="AP215" s="17">
        <f>'Conversions, Sources &amp; Comments'!$F212*S215/0.835</f>
        <v>0</v>
      </c>
      <c r="AQ215" s="17">
        <f>'Conversions, Sources &amp; Comments'!$F212*T215/0.835</f>
        <v>0</v>
      </c>
      <c r="AR215" s="17">
        <f>'Conversions, Sources &amp; Comments'!$F212*U215/0.835</f>
        <v>0</v>
      </c>
      <c r="AS215" s="17">
        <f>'Conversions, Sources &amp; Comments'!$F212*V215</f>
        <v>63.305967999999993</v>
      </c>
      <c r="AT215" s="17">
        <f>'Conversions, Sources &amp; Comments'!$F212*W215/0.835</f>
        <v>4.6689916167664665</v>
      </c>
      <c r="AU215" s="17">
        <f>'Conversions, Sources &amp; Comments'!$F212*X215/56</f>
        <v>3.1328099999999997</v>
      </c>
      <c r="AV215" s="17">
        <f>'Conversions, Sources &amp; Comments'!$F212*Y215/1000</f>
        <v>0.42884687999999993</v>
      </c>
      <c r="AW215" s="17">
        <f>'Conversions, Sources &amp; Comments'!$F212*Z215</f>
        <v>3.0817568</v>
      </c>
      <c r="AX215" s="17">
        <f>'Conversions, Sources &amp; Comments'!$F212*AA215/1.069</f>
        <v>0.52099532273152471</v>
      </c>
      <c r="AY215" s="17">
        <f>'Conversions, Sources &amp; Comments'!$F212*AB215/56</f>
        <v>0</v>
      </c>
      <c r="AZ215" s="17">
        <f>'Conversions, Sources &amp; Comments'!$F212*AC215/0.56</f>
        <v>0</v>
      </c>
      <c r="BA215" s="16"/>
      <c r="BB215" s="17">
        <f t="shared" si="65"/>
        <v>0.28856337825696315</v>
      </c>
      <c r="BC215" s="17">
        <v>5.2693226666666666</v>
      </c>
      <c r="BD215" s="17">
        <v>0.33</v>
      </c>
      <c r="BE215" s="17"/>
      <c r="BF215" s="17">
        <f t="shared" si="47"/>
        <v>0.63695106108800004</v>
      </c>
      <c r="BG215" s="17">
        <f t="shared" si="50"/>
        <v>0.52659769230769227</v>
      </c>
      <c r="BH215" s="17">
        <v>1.54</v>
      </c>
      <c r="BI215" s="17">
        <f>AN215</f>
        <v>4.6411999999999987</v>
      </c>
      <c r="BJ215" s="17">
        <v>5.8728813559322033</v>
      </c>
      <c r="BK215" s="17">
        <f t="shared" si="62"/>
        <v>0.10266666666666667</v>
      </c>
      <c r="BL215" s="17">
        <f>AX215</f>
        <v>0.52099532273152471</v>
      </c>
      <c r="BM215" s="17">
        <f t="shared" si="63"/>
        <v>3.2</v>
      </c>
      <c r="BN215" s="17">
        <v>5.65</v>
      </c>
      <c r="BO215" s="17">
        <f t="shared" si="64"/>
        <v>3.2322642857142849</v>
      </c>
      <c r="BP215" s="17">
        <v>3.2</v>
      </c>
      <c r="BQ215" s="17">
        <v>1.8214936247723132</v>
      </c>
      <c r="BR215" s="17">
        <v>4.1386584888962066</v>
      </c>
      <c r="BS215" s="17"/>
      <c r="BT215" s="17">
        <f t="shared" si="49"/>
        <v>0.9654948710116138</v>
      </c>
      <c r="BU215" s="16"/>
      <c r="BV215" s="16">
        <f>BT215/'Conversions, Sources &amp; Comments'!F212</f>
        <v>10.401349554119774</v>
      </c>
    </row>
    <row r="216" spans="1:74" ht="12.75" customHeight="1">
      <c r="A216" s="13">
        <v>1605</v>
      </c>
      <c r="B216" s="14"/>
      <c r="C216" s="7"/>
      <c r="D216" s="15">
        <v>537</v>
      </c>
      <c r="E216" s="7"/>
      <c r="F216" s="15">
        <v>865</v>
      </c>
      <c r="G216" s="15">
        <v>724</v>
      </c>
      <c r="H216" s="7"/>
      <c r="I216" s="15">
        <v>1200</v>
      </c>
      <c r="J216" s="7"/>
      <c r="K216" s="7"/>
      <c r="L216" s="7"/>
      <c r="M216" s="7"/>
      <c r="N216" s="7"/>
      <c r="O216" s="7"/>
      <c r="P216" s="15">
        <v>21.5</v>
      </c>
      <c r="Q216" s="7"/>
      <c r="R216" s="15">
        <v>455</v>
      </c>
      <c r="S216" s="15">
        <v>455</v>
      </c>
      <c r="T216" s="7"/>
      <c r="U216" s="7"/>
      <c r="V216" s="15">
        <v>682</v>
      </c>
      <c r="W216" s="15">
        <v>38.5</v>
      </c>
      <c r="X216" s="15">
        <v>1622</v>
      </c>
      <c r="Y216" s="7"/>
      <c r="Z216" s="15">
        <v>32.6</v>
      </c>
      <c r="AA216" s="15">
        <v>6.12</v>
      </c>
      <c r="AB216" s="7"/>
      <c r="AC216" s="15">
        <v>9.5</v>
      </c>
      <c r="AD216" s="15"/>
      <c r="AE216" s="16"/>
      <c r="AF216" s="16"/>
      <c r="AG216" s="17">
        <f>F216*'Conversions, Sources &amp; Comments'!$F213/222.6</f>
        <v>0.3607042228212039</v>
      </c>
      <c r="AH216" s="17">
        <f>G216*'Conversions, Sources &amp; Comments'!$F213/222.6</f>
        <v>0.30190734950584003</v>
      </c>
      <c r="AI216" s="17">
        <f>'Conversions, Sources &amp; Comments'!$F213*I216/260</f>
        <v>0.42841846153846147</v>
      </c>
      <c r="AJ216" s="16"/>
      <c r="AK216" s="16"/>
      <c r="AL216" s="16"/>
      <c r="AM216" s="17">
        <f>'Conversions, Sources &amp; Comments'!$F213*P216/0.56</f>
        <v>3.5637785714285708</v>
      </c>
      <c r="AN216" s="17">
        <f>'Conversions, Sources &amp; Comments'!$F213*Q216/0.56</f>
        <v>0</v>
      </c>
      <c r="AO216" s="17">
        <f>'Conversions, Sources &amp; Comments'!$F213*R216/0.835</f>
        <v>50.580742514970055</v>
      </c>
      <c r="AP216" s="17">
        <f>'Conversions, Sources &amp; Comments'!$F213*S216/0.835</f>
        <v>50.580742514970055</v>
      </c>
      <c r="AQ216" s="17">
        <f>'Conversions, Sources &amp; Comments'!$F213*T216/0.835</f>
        <v>0</v>
      </c>
      <c r="AR216" s="17">
        <f>'Conversions, Sources &amp; Comments'!$F213*U216/0.835</f>
        <v>0</v>
      </c>
      <c r="AS216" s="17">
        <f>'Conversions, Sources &amp; Comments'!$F213*V216</f>
        <v>63.305967999999993</v>
      </c>
      <c r="AT216" s="17">
        <f>'Conversions, Sources &amp; Comments'!$F213*W216/0.835</f>
        <v>4.279908982035928</v>
      </c>
      <c r="AU216" s="17">
        <f>'Conversions, Sources &amp; Comments'!$F213*X216/56</f>
        <v>2.6885808571428567</v>
      </c>
      <c r="AV216" s="17">
        <f>'Conversions, Sources &amp; Comments'!$F213*Y216/1000</f>
        <v>0</v>
      </c>
      <c r="AW216" s="17">
        <f>'Conversions, Sources &amp; Comments'!$F213*Z216</f>
        <v>3.0260623999999998</v>
      </c>
      <c r="AX216" s="17">
        <f>'Conversions, Sources &amp; Comments'!$F213*AA216/1.069</f>
        <v>0.53141522918615525</v>
      </c>
      <c r="AY216" s="17">
        <f>'Conversions, Sources &amp; Comments'!$F213*AB216/56</f>
        <v>0</v>
      </c>
      <c r="AZ216" s="17">
        <f>'Conversions, Sources &amp; Comments'!$F213*AC216/0.56</f>
        <v>1.5746928571428569</v>
      </c>
      <c r="BA216" s="16"/>
      <c r="BB216" s="17">
        <f t="shared" si="65"/>
        <v>0.30190734950584003</v>
      </c>
      <c r="BC216" s="17">
        <v>5.2798080000000001</v>
      </c>
      <c r="BD216" s="17">
        <f>AG216</f>
        <v>0.3607042228212039</v>
      </c>
      <c r="BE216" s="17"/>
      <c r="BF216" s="17">
        <f t="shared" si="47"/>
        <v>0.67545949384311943</v>
      </c>
      <c r="BG216" s="17">
        <f t="shared" si="50"/>
        <v>0.42841846153846147</v>
      </c>
      <c r="BH216" s="17">
        <f t="shared" ref="BH216:BH241" si="66">AZ216</f>
        <v>1.5746928571428569</v>
      </c>
      <c r="BI216" s="17">
        <v>4.3</v>
      </c>
      <c r="BJ216" s="17">
        <v>5.8728813559322033</v>
      </c>
      <c r="BK216" s="17">
        <f t="shared" si="62"/>
        <v>0.10497952380952379</v>
      </c>
      <c r="BL216" s="17">
        <f>AX216</f>
        <v>0.53141522918615525</v>
      </c>
      <c r="BM216" s="17">
        <f t="shared" si="63"/>
        <v>3.2</v>
      </c>
      <c r="BN216" s="17">
        <v>5.65</v>
      </c>
      <c r="BO216" s="17">
        <f t="shared" si="64"/>
        <v>3.5637785714285708</v>
      </c>
      <c r="BP216" s="17">
        <v>3.2</v>
      </c>
      <c r="BQ216" s="17">
        <v>1.8214936247723132</v>
      </c>
      <c r="BR216" s="17">
        <v>5.6858003855626684</v>
      </c>
      <c r="BS216" s="17"/>
      <c r="BT216" s="17">
        <f t="shared" si="49"/>
        <v>0.97491793677724425</v>
      </c>
      <c r="BU216" s="16"/>
      <c r="BV216" s="16">
        <f>BT216/'Conversions, Sources &amp; Comments'!F213</f>
        <v>10.502864957093472</v>
      </c>
    </row>
    <row r="217" spans="1:74" ht="12.75" customHeight="1">
      <c r="A217" s="13">
        <v>1606</v>
      </c>
      <c r="B217" s="14"/>
      <c r="C217" s="15">
        <v>1260</v>
      </c>
      <c r="D217" s="15">
        <v>575</v>
      </c>
      <c r="E217" s="7"/>
      <c r="F217" s="15">
        <v>875</v>
      </c>
      <c r="G217" s="15">
        <v>741</v>
      </c>
      <c r="H217" s="7"/>
      <c r="I217" s="15">
        <v>1107</v>
      </c>
      <c r="J217" s="7"/>
      <c r="K217" s="7"/>
      <c r="L217" s="7"/>
      <c r="M217" s="7"/>
      <c r="N217" s="7"/>
      <c r="O217" s="7"/>
      <c r="P217" s="15">
        <v>19.5</v>
      </c>
      <c r="Q217" s="7"/>
      <c r="R217" s="15">
        <v>455</v>
      </c>
      <c r="S217" s="15">
        <v>455</v>
      </c>
      <c r="T217" s="7"/>
      <c r="U217" s="7"/>
      <c r="V217" s="15">
        <v>682</v>
      </c>
      <c r="W217" s="7"/>
      <c r="X217" s="7"/>
      <c r="Y217" s="7"/>
      <c r="Z217" s="7"/>
      <c r="AA217" s="7"/>
      <c r="AB217" s="15">
        <v>1750</v>
      </c>
      <c r="AC217" s="15">
        <v>9.1999999999999993</v>
      </c>
      <c r="AD217" s="15"/>
      <c r="AE217" s="17">
        <f>C217*'Conversions, Sources &amp; Comments'!$F214/222.6</f>
        <v>0.5254188679245283</v>
      </c>
      <c r="AF217" s="16"/>
      <c r="AG217" s="17">
        <f>F217*'Conversions, Sources &amp; Comments'!$F214/222.6</f>
        <v>0.36487421383647795</v>
      </c>
      <c r="AH217" s="17">
        <f>G217*'Conversions, Sources &amp; Comments'!$F214/222.6</f>
        <v>0.30899633423180589</v>
      </c>
      <c r="AI217" s="17">
        <f>'Conversions, Sources &amp; Comments'!$F214*I217/260</f>
        <v>0.39521603076923073</v>
      </c>
      <c r="AJ217" s="16"/>
      <c r="AK217" s="16"/>
      <c r="AL217" s="16"/>
      <c r="AM217" s="17">
        <f>'Conversions, Sources &amp; Comments'!$F214*P217/0.56</f>
        <v>3.2322642857142849</v>
      </c>
      <c r="AN217" s="17">
        <f>'Conversions, Sources &amp; Comments'!$F214*Q217/0.56</f>
        <v>0</v>
      </c>
      <c r="AO217" s="17">
        <f>'Conversions, Sources &amp; Comments'!$F214*R217/0.835</f>
        <v>50.580742514970055</v>
      </c>
      <c r="AP217" s="17">
        <f>'Conversions, Sources &amp; Comments'!$F214*S217/0.835</f>
        <v>50.580742514970055</v>
      </c>
      <c r="AQ217" s="17">
        <f>'Conversions, Sources &amp; Comments'!$F214*T217/0.835</f>
        <v>0</v>
      </c>
      <c r="AR217" s="17">
        <f>'Conversions, Sources &amp; Comments'!$F214*U217/0.835</f>
        <v>0</v>
      </c>
      <c r="AS217" s="17">
        <f>'Conversions, Sources &amp; Comments'!$F214*V217</f>
        <v>63.305967999999993</v>
      </c>
      <c r="AT217" s="17">
        <f>'Conversions, Sources &amp; Comments'!$F214*W217/0.835</f>
        <v>0</v>
      </c>
      <c r="AU217" s="17">
        <f>'Conversions, Sources &amp; Comments'!$F214*X217/56</f>
        <v>0</v>
      </c>
      <c r="AV217" s="17">
        <f>'Conversions, Sources &amp; Comments'!$F214*Y217/1000</f>
        <v>0</v>
      </c>
      <c r="AW217" s="17">
        <f>'Conversions, Sources &amp; Comments'!$F214*Z217</f>
        <v>0</v>
      </c>
      <c r="AX217" s="17">
        <f>'Conversions, Sources &amp; Comments'!$F214*AA217/1.069</f>
        <v>0</v>
      </c>
      <c r="AY217" s="17">
        <f>'Conversions, Sources &amp; Comments'!$F214*AB217/56</f>
        <v>2.9007499999999995</v>
      </c>
      <c r="AZ217" s="17">
        <f>'Conversions, Sources &amp; Comments'!$F214*AC217/0.56</f>
        <v>1.5249657142857138</v>
      </c>
      <c r="BA217" s="16"/>
      <c r="BB217" s="17">
        <f t="shared" si="65"/>
        <v>0.30899633423180589</v>
      </c>
      <c r="BC217" s="17">
        <v>5.2902933333333335</v>
      </c>
      <c r="BD217" s="17">
        <f>AE217</f>
        <v>0.5254188679245283</v>
      </c>
      <c r="BE217" s="17"/>
      <c r="BF217" s="17">
        <f t="shared" si="47"/>
        <v>0.88072352754415095</v>
      </c>
      <c r="BG217" s="17">
        <f t="shared" si="50"/>
        <v>0.39521603076923073</v>
      </c>
      <c r="BH217" s="17">
        <f t="shared" si="66"/>
        <v>1.5249657142857138</v>
      </c>
      <c r="BI217" s="17">
        <v>4.3</v>
      </c>
      <c r="BJ217" s="17">
        <v>5.2203389830508478</v>
      </c>
      <c r="BK217" s="17">
        <f t="shared" si="62"/>
        <v>0.10166438095238092</v>
      </c>
      <c r="BL217" s="17">
        <v>0.55000000000000004</v>
      </c>
      <c r="BM217" s="17">
        <f t="shared" si="63"/>
        <v>2.9007499999999995</v>
      </c>
      <c r="BN217" s="17">
        <v>5.65</v>
      </c>
      <c r="BO217" s="17">
        <f t="shared" si="64"/>
        <v>3.2322642857142849</v>
      </c>
      <c r="BP217" s="17">
        <f>AY217</f>
        <v>2.9007499999999995</v>
      </c>
      <c r="BQ217" s="17">
        <v>1.8214936247723132</v>
      </c>
      <c r="BR217" s="17">
        <v>4.2244376067672427</v>
      </c>
      <c r="BS217" s="17"/>
      <c r="BT217" s="17">
        <f t="shared" si="49"/>
        <v>1.0514122844264657</v>
      </c>
      <c r="BU217" s="16"/>
      <c r="BV217" s="16">
        <f>BT217/'Conversions, Sources &amp; Comments'!F214</f>
        <v>11.326944372430253</v>
      </c>
    </row>
    <row r="218" spans="1:74" ht="12.75" customHeight="1">
      <c r="A218" s="13">
        <v>1607</v>
      </c>
      <c r="B218" s="14"/>
      <c r="C218" s="7"/>
      <c r="D218" s="15">
        <v>555</v>
      </c>
      <c r="E218" s="15">
        <v>1238</v>
      </c>
      <c r="F218" s="15">
        <v>1027</v>
      </c>
      <c r="G218" s="15">
        <v>853</v>
      </c>
      <c r="H218" s="7"/>
      <c r="I218" s="15">
        <v>1012</v>
      </c>
      <c r="J218" s="7"/>
      <c r="K218" s="7"/>
      <c r="L218" s="7"/>
      <c r="M218" s="7"/>
      <c r="N218" s="7"/>
      <c r="O218" s="7"/>
      <c r="P218" s="15">
        <v>21.5</v>
      </c>
      <c r="Q218" s="7"/>
      <c r="R218" s="15">
        <v>455</v>
      </c>
      <c r="S218" s="15">
        <v>455</v>
      </c>
      <c r="T218" s="7"/>
      <c r="U218" s="7"/>
      <c r="V218" s="15">
        <v>682</v>
      </c>
      <c r="W218" s="15">
        <v>40.200000000000003</v>
      </c>
      <c r="X218" s="7"/>
      <c r="Y218" s="15">
        <v>4515</v>
      </c>
      <c r="Z218" s="15">
        <v>45.4</v>
      </c>
      <c r="AA218" s="15">
        <v>7</v>
      </c>
      <c r="AB218" s="7"/>
      <c r="AC218" s="15">
        <v>9.6999999999999993</v>
      </c>
      <c r="AD218" s="15"/>
      <c r="AE218" s="16"/>
      <c r="AF218" s="17">
        <f>E218*'Conversions, Sources &amp; Comments'!$F215/222.6</f>
        <v>0.49106221024258773</v>
      </c>
      <c r="AG218" s="17">
        <f>F218*'Conversions, Sources &amp; Comments'!$F215/222.6</f>
        <v>0.40736743935309983</v>
      </c>
      <c r="AH218" s="17">
        <f>G218*'Conversions, Sources &amp; Comments'!$F215/222.6</f>
        <v>0.33834900269541784</v>
      </c>
      <c r="AI218" s="17">
        <f>'Conversions, Sources &amp; Comments'!$F215*I218/260</f>
        <v>0.34367520000000007</v>
      </c>
      <c r="AJ218" s="16"/>
      <c r="AK218" s="16"/>
      <c r="AL218" s="16"/>
      <c r="AM218" s="17">
        <f>'Conversions, Sources &amp; Comments'!$F215*P218/0.56</f>
        <v>3.3899357142857145</v>
      </c>
      <c r="AN218" s="17">
        <f>'Conversions, Sources &amp; Comments'!$F215*Q218/0.56</f>
        <v>0</v>
      </c>
      <c r="AO218" s="17">
        <f>'Conversions, Sources &amp; Comments'!$F215*R218/0.835</f>
        <v>48.113389221556901</v>
      </c>
      <c r="AP218" s="17">
        <f>'Conversions, Sources &amp; Comments'!$F215*S218/0.835</f>
        <v>48.113389221556901</v>
      </c>
      <c r="AQ218" s="17">
        <f>'Conversions, Sources &amp; Comments'!$F215*T218/0.835</f>
        <v>0</v>
      </c>
      <c r="AR218" s="17">
        <f>'Conversions, Sources &amp; Comments'!$F215*U218/0.835</f>
        <v>0</v>
      </c>
      <c r="AS218" s="17">
        <f>'Conversions, Sources &amp; Comments'!$F215*V218</f>
        <v>60.217872000000007</v>
      </c>
      <c r="AT218" s="17">
        <f>'Conversions, Sources &amp; Comments'!$F215*W218/0.835</f>
        <v>4.2508972455089831</v>
      </c>
      <c r="AU218" s="17">
        <f>'Conversions, Sources &amp; Comments'!$F215*X218/56</f>
        <v>0</v>
      </c>
      <c r="AV218" s="17">
        <f>'Conversions, Sources &amp; Comments'!$F215*Y218/1000</f>
        <v>0.39865644000000011</v>
      </c>
      <c r="AW218" s="17">
        <f>'Conversions, Sources &amp; Comments'!$F215*Z218</f>
        <v>4.0086384000000006</v>
      </c>
      <c r="AX218" s="17">
        <f>'Conversions, Sources &amp; Comments'!$F215*AA218/1.069</f>
        <v>0.57817773620205803</v>
      </c>
      <c r="AY218" s="17">
        <f>'Conversions, Sources &amp; Comments'!$F215*AB218/56</f>
        <v>0</v>
      </c>
      <c r="AZ218" s="17">
        <f>'Conversions, Sources &amp; Comments'!$F215*AC218/0.56</f>
        <v>1.5294128571428571</v>
      </c>
      <c r="BA218" s="16"/>
      <c r="BB218" s="17">
        <f t="shared" si="65"/>
        <v>0.33834900269541784</v>
      </c>
      <c r="BC218" s="17">
        <v>5.300778666666667</v>
      </c>
      <c r="BD218" s="17">
        <f>AG218</f>
        <v>0.40736743935309983</v>
      </c>
      <c r="BE218" s="17"/>
      <c r="BF218" s="17">
        <f t="shared" si="47"/>
        <v>0.73412816300015116</v>
      </c>
      <c r="BG218" s="17">
        <f t="shared" si="50"/>
        <v>0.34367520000000007</v>
      </c>
      <c r="BH218" s="17">
        <f t="shared" si="66"/>
        <v>1.5294128571428571</v>
      </c>
      <c r="BI218" s="17">
        <v>4.3</v>
      </c>
      <c r="BJ218" s="17">
        <v>5.8728813559322033</v>
      </c>
      <c r="BK218" s="17">
        <f t="shared" si="62"/>
        <v>0.10196085714285714</v>
      </c>
      <c r="BL218" s="17">
        <f t="shared" ref="BL218:BL226" si="67">AX218</f>
        <v>0.57817773620205803</v>
      </c>
      <c r="BM218" s="17">
        <f t="shared" si="63"/>
        <v>2.7</v>
      </c>
      <c r="BN218" s="17">
        <v>5.65</v>
      </c>
      <c r="BO218" s="17">
        <f t="shared" si="64"/>
        <v>3.3899357142857145</v>
      </c>
      <c r="BP218" s="17">
        <v>2.7</v>
      </c>
      <c r="BQ218" s="17">
        <v>1.8214936247723132</v>
      </c>
      <c r="BR218" s="17">
        <v>3.2268912809324855</v>
      </c>
      <c r="BS218" s="17"/>
      <c r="BT218" s="17">
        <f t="shared" si="49"/>
        <v>0.99997364885403783</v>
      </c>
      <c r="BU218" s="16"/>
      <c r="BV218" s="16">
        <f>BT218/'Conversions, Sources &amp; Comments'!F215</f>
        <v>11.325242919883546</v>
      </c>
    </row>
    <row r="219" spans="1:74" ht="12.75" customHeight="1">
      <c r="A219" s="13">
        <v>1608</v>
      </c>
      <c r="B219" s="14"/>
      <c r="C219" s="7"/>
      <c r="D219" s="15">
        <v>525</v>
      </c>
      <c r="E219" s="15">
        <v>1470</v>
      </c>
      <c r="F219" s="15">
        <v>1102</v>
      </c>
      <c r="G219" s="15">
        <v>812</v>
      </c>
      <c r="H219" s="7"/>
      <c r="I219" s="15">
        <v>986</v>
      </c>
      <c r="J219" s="7"/>
      <c r="K219" s="7"/>
      <c r="L219" s="7"/>
      <c r="M219" s="7"/>
      <c r="N219" s="7"/>
      <c r="O219" s="7"/>
      <c r="P219" s="15">
        <v>21.5</v>
      </c>
      <c r="Q219" s="7"/>
      <c r="R219" s="15">
        <v>455</v>
      </c>
      <c r="S219" s="15">
        <v>455</v>
      </c>
      <c r="T219" s="7"/>
      <c r="U219" s="7"/>
      <c r="V219" s="15">
        <v>682</v>
      </c>
      <c r="W219" s="15">
        <v>35</v>
      </c>
      <c r="X219" s="15">
        <v>2310</v>
      </c>
      <c r="Y219" s="15">
        <v>4620</v>
      </c>
      <c r="Z219" s="15">
        <v>45.4</v>
      </c>
      <c r="AA219" s="15">
        <v>7</v>
      </c>
      <c r="AB219" s="15">
        <v>1750</v>
      </c>
      <c r="AC219" s="15">
        <v>13.1</v>
      </c>
      <c r="AD219" s="15"/>
      <c r="AE219" s="16"/>
      <c r="AF219" s="17">
        <f>E219*'Conversions, Sources &amp; Comments'!$F216/222.6</f>
        <v>0.53449622641509431</v>
      </c>
      <c r="AG219" s="17">
        <f>F219*'Conversions, Sources &amp; Comments'!$F216/222.6</f>
        <v>0.40069036837376459</v>
      </c>
      <c r="AH219" s="17">
        <f>G219*'Conversions, Sources &amp; Comments'!$F216/222.6</f>
        <v>0.29524553459119496</v>
      </c>
      <c r="AI219" s="17">
        <f>'Conversions, Sources &amp; Comments'!$F216*I219/260</f>
        <v>0.30694179999999999</v>
      </c>
      <c r="AJ219" s="16"/>
      <c r="AK219" s="16"/>
      <c r="AL219" s="16"/>
      <c r="AM219" s="17">
        <f>'Conversions, Sources &amp; Comments'!$F216*P219/0.56</f>
        <v>3.1074410714285712</v>
      </c>
      <c r="AN219" s="17">
        <f>'Conversions, Sources &amp; Comments'!$F216*Q219/0.56</f>
        <v>0</v>
      </c>
      <c r="AO219" s="17">
        <f>'Conversions, Sources &amp; Comments'!$F216*R219/0.835</f>
        <v>44.103940119760473</v>
      </c>
      <c r="AP219" s="17">
        <f>'Conversions, Sources &amp; Comments'!$F216*S219/0.835</f>
        <v>44.103940119760473</v>
      </c>
      <c r="AQ219" s="17">
        <f>'Conversions, Sources &amp; Comments'!$F216*T219/0.835</f>
        <v>0</v>
      </c>
      <c r="AR219" s="17">
        <f>'Conversions, Sources &amp; Comments'!$F216*U219/0.835</f>
        <v>0</v>
      </c>
      <c r="AS219" s="17">
        <f>'Conversions, Sources &amp; Comments'!$F216*V219</f>
        <v>55.199715999999995</v>
      </c>
      <c r="AT219" s="17">
        <f>'Conversions, Sources &amp; Comments'!$F216*W219/0.835</f>
        <v>3.3926107784431139</v>
      </c>
      <c r="AU219" s="17">
        <f>'Conversions, Sources &amp; Comments'!$F216*X219/56</f>
        <v>3.3386925000000001</v>
      </c>
      <c r="AV219" s="17">
        <f>'Conversions, Sources &amp; Comments'!$F216*Y219/1000</f>
        <v>0.37393356</v>
      </c>
      <c r="AW219" s="17">
        <f>'Conversions, Sources &amp; Comments'!$F216*Z219</f>
        <v>3.6745851999999997</v>
      </c>
      <c r="AX219" s="17">
        <f>'Conversions, Sources &amp; Comments'!$F216*AA219/1.069</f>
        <v>0.52999625818521989</v>
      </c>
      <c r="AY219" s="17">
        <f>'Conversions, Sources &amp; Comments'!$F216*AB219/56</f>
        <v>2.5293124999999996</v>
      </c>
      <c r="AZ219" s="17">
        <f>'Conversions, Sources &amp; Comments'!$F216*AC219/0.56</f>
        <v>1.8933710714285712</v>
      </c>
      <c r="BA219" s="16"/>
      <c r="BB219" s="17">
        <f t="shared" si="65"/>
        <v>0.29524553459119496</v>
      </c>
      <c r="BC219" s="17">
        <v>5.3112640000000004</v>
      </c>
      <c r="BD219" s="17">
        <f>AG219</f>
        <v>0.40069036837376459</v>
      </c>
      <c r="BE219" s="17"/>
      <c r="BF219" s="17">
        <f t="shared" si="47"/>
        <v>0.72612125757715718</v>
      </c>
      <c r="BG219" s="17">
        <f t="shared" si="50"/>
        <v>0.30694179999999999</v>
      </c>
      <c r="BH219" s="17">
        <f t="shared" si="66"/>
        <v>1.8933710714285712</v>
      </c>
      <c r="BI219" s="17">
        <v>4.3</v>
      </c>
      <c r="BJ219" s="17">
        <v>5.8728813559322033</v>
      </c>
      <c r="BK219" s="17">
        <f t="shared" si="62"/>
        <v>0.12622473809523807</v>
      </c>
      <c r="BL219" s="17">
        <f t="shared" si="67"/>
        <v>0.52999625818521989</v>
      </c>
      <c r="BM219" s="17">
        <f t="shared" si="63"/>
        <v>2.5293124999999996</v>
      </c>
      <c r="BN219" s="17">
        <v>5.65</v>
      </c>
      <c r="BO219" s="17">
        <f t="shared" si="64"/>
        <v>3.1074410714285712</v>
      </c>
      <c r="BP219" s="17">
        <f>AY219</f>
        <v>2.5293124999999996</v>
      </c>
      <c r="BQ219" s="17">
        <v>1.8214936247723132</v>
      </c>
      <c r="BR219" s="17">
        <v>3.4874640678919606</v>
      </c>
      <c r="BS219" s="17"/>
      <c r="BT219" s="17">
        <f t="shared" si="49"/>
        <v>0.99266138618238886</v>
      </c>
      <c r="BU219" s="16"/>
      <c r="BV219" s="16">
        <f>BT219/'Conversions, Sources &amp; Comments'!F216</f>
        <v>12.264466458059118</v>
      </c>
    </row>
    <row r="220" spans="1:74" ht="12.75" customHeight="1">
      <c r="A220" s="13">
        <v>1609</v>
      </c>
      <c r="B220" s="14"/>
      <c r="C220" s="7"/>
      <c r="D220" s="15">
        <v>527</v>
      </c>
      <c r="E220" s="15">
        <v>1470</v>
      </c>
      <c r="F220" s="7"/>
      <c r="G220" s="15">
        <v>921</v>
      </c>
      <c r="H220" s="7"/>
      <c r="I220" s="15">
        <v>1161</v>
      </c>
      <c r="J220" s="7"/>
      <c r="K220" s="7"/>
      <c r="L220" s="7"/>
      <c r="M220" s="7"/>
      <c r="N220" s="7"/>
      <c r="O220" s="7"/>
      <c r="P220" s="15">
        <v>21.5</v>
      </c>
      <c r="Q220" s="15">
        <v>28</v>
      </c>
      <c r="R220" s="15">
        <v>455</v>
      </c>
      <c r="S220" s="15">
        <v>455</v>
      </c>
      <c r="T220" s="7"/>
      <c r="U220" s="7"/>
      <c r="V220" s="15">
        <v>682</v>
      </c>
      <c r="W220" s="15">
        <v>36.1</v>
      </c>
      <c r="X220" s="15">
        <v>2100</v>
      </c>
      <c r="Y220" s="15">
        <v>4830</v>
      </c>
      <c r="Z220" s="15">
        <v>45.4</v>
      </c>
      <c r="AA220" s="15">
        <v>7</v>
      </c>
      <c r="AB220" s="15">
        <v>1750</v>
      </c>
      <c r="AC220" s="15">
        <v>9.73</v>
      </c>
      <c r="AD220" s="15"/>
      <c r="AE220" s="16"/>
      <c r="AF220" s="17">
        <f>E220*'Conversions, Sources &amp; Comments'!$F217/222.6</f>
        <v>0.54197169811320767</v>
      </c>
      <c r="AG220" s="16"/>
      <c r="AH220" s="17">
        <f>G220*'Conversions, Sources &amp; Comments'!$F217/222.6</f>
        <v>0.33956185983827497</v>
      </c>
      <c r="AI220" s="17">
        <f>'Conversions, Sources &amp; Comments'!$F217*I220/260</f>
        <v>0.36647411538461538</v>
      </c>
      <c r="AJ220" s="16"/>
      <c r="AK220" s="16"/>
      <c r="AL220" s="16"/>
      <c r="AM220" s="17">
        <f>'Conversions, Sources &amp; Comments'!$F217*P220/0.56</f>
        <v>3.1509017857142854</v>
      </c>
      <c r="AN220" s="17">
        <f>'Conversions, Sources &amp; Comments'!$F217*Q220/0.56</f>
        <v>4.1035000000000004</v>
      </c>
      <c r="AO220" s="17">
        <f>'Conversions, Sources &amp; Comments'!$F217*R220/0.835</f>
        <v>44.720778443113772</v>
      </c>
      <c r="AP220" s="17">
        <f>'Conversions, Sources &amp; Comments'!$F217*S220/0.835</f>
        <v>44.720778443113772</v>
      </c>
      <c r="AQ220" s="17">
        <f>'Conversions, Sources &amp; Comments'!$F217*T220/0.835</f>
        <v>0</v>
      </c>
      <c r="AR220" s="17">
        <f>'Conversions, Sources &amp; Comments'!$F217*U220/0.835</f>
        <v>0</v>
      </c>
      <c r="AS220" s="17">
        <f>'Conversions, Sources &amp; Comments'!$F217*V220</f>
        <v>55.971740000000004</v>
      </c>
      <c r="AT220" s="17">
        <f>'Conversions, Sources &amp; Comments'!$F217*W220/0.835</f>
        <v>3.5481760479041919</v>
      </c>
      <c r="AU220" s="17">
        <f>'Conversions, Sources &amp; Comments'!$F217*X220/56</f>
        <v>3.0776250000000003</v>
      </c>
      <c r="AV220" s="17">
        <f>'Conversions, Sources &amp; Comments'!$F217*Y220/1000</f>
        <v>0.39639809999999998</v>
      </c>
      <c r="AW220" s="17">
        <f>'Conversions, Sources &amp; Comments'!$F217*Z220</f>
        <v>3.725978</v>
      </c>
      <c r="AX220" s="17">
        <f>'Conversions, Sources &amp; Comments'!$F217*AA220/1.069</f>
        <v>0.53740879326473345</v>
      </c>
      <c r="AY220" s="17">
        <f>'Conversions, Sources &amp; Comments'!$F217*AB220/56</f>
        <v>2.5646875000000002</v>
      </c>
      <c r="AZ220" s="17">
        <f>'Conversions, Sources &amp; Comments'!$F217*AC220/0.56</f>
        <v>1.4259662500000001</v>
      </c>
      <c r="BA220" s="16"/>
      <c r="BB220" s="17">
        <f t="shared" si="65"/>
        <v>0.33956185983827497</v>
      </c>
      <c r="BC220" s="17">
        <v>5.321749333333333</v>
      </c>
      <c r="BD220" s="17">
        <v>0.42</v>
      </c>
      <c r="BE220" s="17"/>
      <c r="BF220" s="17">
        <f t="shared" si="47"/>
        <v>0.75045085356800001</v>
      </c>
      <c r="BG220" s="17">
        <f t="shared" si="50"/>
        <v>0.36647411538461538</v>
      </c>
      <c r="BH220" s="17">
        <f t="shared" si="66"/>
        <v>1.4259662500000001</v>
      </c>
      <c r="BI220" s="17">
        <f t="shared" ref="BI220:BI225" si="68">AN220</f>
        <v>4.1035000000000004</v>
      </c>
      <c r="BJ220" s="17">
        <v>5.8728813559322033</v>
      </c>
      <c r="BK220" s="17">
        <f t="shared" si="62"/>
        <v>9.5064416666666679E-2</v>
      </c>
      <c r="BL220" s="17">
        <f t="shared" si="67"/>
        <v>0.53740879326473345</v>
      </c>
      <c r="BM220" s="17">
        <f t="shared" si="63"/>
        <v>2.5646875000000002</v>
      </c>
      <c r="BN220" s="17">
        <v>5.65</v>
      </c>
      <c r="BO220" s="17">
        <f t="shared" si="64"/>
        <v>3.1509017857142854</v>
      </c>
      <c r="BP220" s="17">
        <f>AY220</f>
        <v>2.5646875000000002</v>
      </c>
      <c r="BQ220" s="17">
        <v>1.8214936247723132</v>
      </c>
      <c r="BR220" s="17">
        <v>3.5058884063638427</v>
      </c>
      <c r="BS220" s="17"/>
      <c r="BT220" s="17">
        <f t="shared" si="49"/>
        <v>0.97910394201714845</v>
      </c>
      <c r="BU220" s="16"/>
      <c r="BV220" s="16">
        <f>BT220/'Conversions, Sources &amp; Comments'!F217</f>
        <v>11.930107737506377</v>
      </c>
    </row>
    <row r="221" spans="1:74" ht="12.75" customHeight="1">
      <c r="A221" s="13">
        <v>1610</v>
      </c>
      <c r="B221" s="14"/>
      <c r="C221" s="7"/>
      <c r="D221" s="15">
        <v>722</v>
      </c>
      <c r="E221" s="15">
        <v>1551</v>
      </c>
      <c r="F221" s="15">
        <v>1172</v>
      </c>
      <c r="G221" s="7"/>
      <c r="H221" s="15">
        <v>708</v>
      </c>
      <c r="I221" s="15">
        <v>1666</v>
      </c>
      <c r="J221" s="7"/>
      <c r="K221" s="7"/>
      <c r="L221" s="7"/>
      <c r="M221" s="7"/>
      <c r="N221" s="7"/>
      <c r="O221" s="7"/>
      <c r="P221" s="15">
        <v>19.5</v>
      </c>
      <c r="Q221" s="15">
        <v>28</v>
      </c>
      <c r="R221" s="15">
        <v>455</v>
      </c>
      <c r="S221" s="15">
        <v>455</v>
      </c>
      <c r="T221" s="7"/>
      <c r="U221" s="7"/>
      <c r="V221" s="15">
        <v>682</v>
      </c>
      <c r="W221" s="15">
        <v>38.5</v>
      </c>
      <c r="X221" s="15">
        <v>2100</v>
      </c>
      <c r="Y221" s="15">
        <v>4830</v>
      </c>
      <c r="Z221" s="15">
        <v>42</v>
      </c>
      <c r="AA221" s="15">
        <v>7</v>
      </c>
      <c r="AB221" s="7"/>
      <c r="AC221" s="15">
        <v>7</v>
      </c>
      <c r="AD221" s="15"/>
      <c r="AE221" s="16"/>
      <c r="AF221" s="17">
        <f>E221*'Conversions, Sources &amp; Comments'!$F218/222.6</f>
        <v>0.57183544474393533</v>
      </c>
      <c r="AG221" s="17">
        <f>F221*'Conversions, Sources &amp; Comments'!$F218/222.6</f>
        <v>0.43210260557053015</v>
      </c>
      <c r="AH221" s="16"/>
      <c r="AI221" s="17">
        <f>'Conversions, Sources &amp; Comments'!$F218*I221/260</f>
        <v>0.52587930769230773</v>
      </c>
      <c r="AJ221" s="16"/>
      <c r="AK221" s="16"/>
      <c r="AL221" s="16"/>
      <c r="AM221" s="17">
        <f>'Conversions, Sources &amp; Comments'!$F218*P221/0.56</f>
        <v>2.8577946428571428</v>
      </c>
      <c r="AN221" s="17">
        <f>'Conversions, Sources &amp; Comments'!$F218*Q221/0.56</f>
        <v>4.1035000000000004</v>
      </c>
      <c r="AO221" s="17">
        <f>'Conversions, Sources &amp; Comments'!$F218*R221/0.835</f>
        <v>44.720778443113772</v>
      </c>
      <c r="AP221" s="17">
        <f>'Conversions, Sources &amp; Comments'!$F218*S221/0.835</f>
        <v>44.720778443113772</v>
      </c>
      <c r="AQ221" s="17">
        <f>'Conversions, Sources &amp; Comments'!$F218*T221/0.835</f>
        <v>0</v>
      </c>
      <c r="AR221" s="17">
        <f>'Conversions, Sources &amp; Comments'!$F218*U221/0.835</f>
        <v>0</v>
      </c>
      <c r="AS221" s="17">
        <f>'Conversions, Sources &amp; Comments'!$F218*V221</f>
        <v>55.971740000000004</v>
      </c>
      <c r="AT221" s="17">
        <f>'Conversions, Sources &amp; Comments'!$F218*W221/0.835</f>
        <v>3.7840658682634736</v>
      </c>
      <c r="AU221" s="17">
        <f>'Conversions, Sources &amp; Comments'!$F218*X221/56</f>
        <v>3.0776250000000003</v>
      </c>
      <c r="AV221" s="17">
        <f>'Conversions, Sources &amp; Comments'!$F218*Y221/1000</f>
        <v>0.39639809999999998</v>
      </c>
      <c r="AW221" s="17">
        <f>'Conversions, Sources &amp; Comments'!$F218*Z221</f>
        <v>3.4469400000000001</v>
      </c>
      <c r="AX221" s="17">
        <f>'Conversions, Sources &amp; Comments'!$F218*AA221/1.069</f>
        <v>0.53740879326473345</v>
      </c>
      <c r="AY221" s="17">
        <f>'Conversions, Sources &amp; Comments'!$F218*AB221/56</f>
        <v>0</v>
      </c>
      <c r="AZ221" s="17">
        <f>'Conversions, Sources &amp; Comments'!$F218*AC221/0.56</f>
        <v>1.0258750000000001</v>
      </c>
      <c r="BA221" s="16"/>
      <c r="BB221" s="17">
        <f>0.723707*BD221</f>
        <v>0.31271568036963165</v>
      </c>
      <c r="BC221" s="17">
        <v>5.3322346666666665</v>
      </c>
      <c r="BD221" s="17">
        <f>AG221</f>
        <v>0.43210260557053015</v>
      </c>
      <c r="BE221" s="17"/>
      <c r="BF221" s="17">
        <f t="shared" si="47"/>
        <v>0.7658124011004781</v>
      </c>
      <c r="BG221" s="17">
        <f t="shared" si="50"/>
        <v>0.52587930769230773</v>
      </c>
      <c r="BH221" s="17">
        <f t="shared" si="66"/>
        <v>1.0258750000000001</v>
      </c>
      <c r="BI221" s="17">
        <f t="shared" si="68"/>
        <v>4.1035000000000004</v>
      </c>
      <c r="BJ221" s="17">
        <v>5.8728813559322033</v>
      </c>
      <c r="BK221" s="17">
        <f t="shared" si="62"/>
        <v>6.839166666666667E-2</v>
      </c>
      <c r="BL221" s="17">
        <f t="shared" si="67"/>
        <v>0.53740879326473345</v>
      </c>
      <c r="BM221" s="17">
        <f t="shared" si="63"/>
        <v>2.6</v>
      </c>
      <c r="BN221" s="17">
        <v>5.65</v>
      </c>
      <c r="BO221" s="17">
        <f t="shared" si="64"/>
        <v>2.8577946428571428</v>
      </c>
      <c r="BP221" s="17">
        <v>2.6</v>
      </c>
      <c r="BQ221" s="17">
        <v>1.8214936247723132</v>
      </c>
      <c r="BR221" s="17">
        <v>3.3005886348200137</v>
      </c>
      <c r="BS221" s="17"/>
      <c r="BT221" s="17">
        <f t="shared" si="49"/>
        <v>0.97601177175843812</v>
      </c>
      <c r="BU221" s="16"/>
      <c r="BV221" s="16">
        <f>BT221/'Conversions, Sources &amp; Comments'!F218</f>
        <v>11.892430507596419</v>
      </c>
    </row>
    <row r="222" spans="1:74" ht="12.75" customHeight="1">
      <c r="A222" s="13">
        <v>1611</v>
      </c>
      <c r="B222" s="14"/>
      <c r="C222" s="15">
        <v>1102</v>
      </c>
      <c r="D222" s="15">
        <v>666</v>
      </c>
      <c r="E222" s="15">
        <v>1977</v>
      </c>
      <c r="F222" s="15">
        <v>1535</v>
      </c>
      <c r="G222" s="15">
        <v>973</v>
      </c>
      <c r="H222" s="15">
        <v>787</v>
      </c>
      <c r="I222" s="15">
        <v>1502</v>
      </c>
      <c r="J222" s="7"/>
      <c r="K222" s="7"/>
      <c r="L222" s="7"/>
      <c r="M222" s="7"/>
      <c r="N222" s="7"/>
      <c r="O222" s="7"/>
      <c r="P222" s="15">
        <v>21.5</v>
      </c>
      <c r="Q222" s="15">
        <v>28</v>
      </c>
      <c r="R222" s="15">
        <v>455</v>
      </c>
      <c r="S222" s="15">
        <v>455</v>
      </c>
      <c r="T222" s="7"/>
      <c r="U222" s="15">
        <v>52.5</v>
      </c>
      <c r="V222" s="15">
        <v>682</v>
      </c>
      <c r="W222" s="15">
        <v>35</v>
      </c>
      <c r="X222" s="7"/>
      <c r="Y222" s="15">
        <v>4620</v>
      </c>
      <c r="Z222" s="15">
        <v>42</v>
      </c>
      <c r="AA222" s="15">
        <v>7</v>
      </c>
      <c r="AB222" s="15">
        <v>1673</v>
      </c>
      <c r="AC222" s="15">
        <v>10.4</v>
      </c>
      <c r="AD222" s="15"/>
      <c r="AE222" s="17">
        <f>C222*'Conversions, Sources &amp; Comments'!$F219/222.6</f>
        <v>0.44433966756513926</v>
      </c>
      <c r="AF222" s="17">
        <f>E222*'Conversions, Sources &amp; Comments'!$F219/222.6</f>
        <v>0.79715020215633425</v>
      </c>
      <c r="AG222" s="17">
        <f>F222*'Conversions, Sources &amp; Comments'!$F219/222.6</f>
        <v>0.61893048068283918</v>
      </c>
      <c r="AH222" s="17">
        <f>G222*'Conversions, Sources &amp; Comments'!$F219/222.6</f>
        <v>0.3923253144654088</v>
      </c>
      <c r="AI222" s="17">
        <f>'Conversions, Sources &amp; Comments'!$F219*I222/260</f>
        <v>0.51850773076923085</v>
      </c>
      <c r="AJ222" s="16"/>
      <c r="AK222" s="16"/>
      <c r="AL222" s="16"/>
      <c r="AM222" s="17">
        <f>'Conversions, Sources &amp; Comments'!$F219*P222/0.56</f>
        <v>3.4459508928571427</v>
      </c>
      <c r="AN222" s="17">
        <f>'Conversions, Sources &amp; Comments'!$F219*Q222/0.56</f>
        <v>4.4877499999999992</v>
      </c>
      <c r="AO222" s="17">
        <f>'Conversions, Sources &amp; Comments'!$F219*R222/0.835</f>
        <v>48.908413173652704</v>
      </c>
      <c r="AP222" s="17">
        <f>'Conversions, Sources &amp; Comments'!$F219*S222/0.835</f>
        <v>48.908413173652704</v>
      </c>
      <c r="AQ222" s="17">
        <f>'Conversions, Sources &amp; Comments'!$F219*T222/0.835</f>
        <v>0</v>
      </c>
      <c r="AR222" s="17">
        <f>'Conversions, Sources &amp; Comments'!$F219*U222/0.835</f>
        <v>5.6432784431137728</v>
      </c>
      <c r="AS222" s="17">
        <f>'Conversions, Sources &amp; Comments'!$F219*V222</f>
        <v>61.212910000000001</v>
      </c>
      <c r="AT222" s="17">
        <f>'Conversions, Sources &amp; Comments'!$F219*W222/0.835</f>
        <v>3.7621856287425151</v>
      </c>
      <c r="AU222" s="17">
        <f>'Conversions, Sources &amp; Comments'!$F219*X222/56</f>
        <v>0</v>
      </c>
      <c r="AV222" s="17">
        <f>'Conversions, Sources &amp; Comments'!$F219*Y222/1000</f>
        <v>0.41466809999999998</v>
      </c>
      <c r="AW222" s="17">
        <f>'Conversions, Sources &amp; Comments'!$F219*Z222</f>
        <v>3.7697099999999999</v>
      </c>
      <c r="AX222" s="17">
        <f>'Conversions, Sources &amp; Comments'!$F219*AA222/1.069</f>
        <v>0.58773152478952295</v>
      </c>
      <c r="AY222" s="17">
        <f>'Conversions, Sources &amp; Comments'!$F219*AB222/56</f>
        <v>2.681430625</v>
      </c>
      <c r="AZ222" s="17">
        <f>'Conversions, Sources &amp; Comments'!$F219*AC222/0.56</f>
        <v>1.6668785714285714</v>
      </c>
      <c r="BA222" s="16"/>
      <c r="BB222" s="17">
        <f t="shared" ref="BB222:BB262" si="69">AH222</f>
        <v>0.3923253144654088</v>
      </c>
      <c r="BC222" s="17">
        <v>5.3427199999999999</v>
      </c>
      <c r="BD222" s="17">
        <f>AE222</f>
        <v>0.44433966756513926</v>
      </c>
      <c r="BE222" s="17"/>
      <c r="BF222" s="17">
        <f t="shared" si="47"/>
        <v>0.78134125921534592</v>
      </c>
      <c r="BG222" s="17">
        <f t="shared" si="50"/>
        <v>0.51850773076923085</v>
      </c>
      <c r="BH222" s="17">
        <f t="shared" si="66"/>
        <v>1.6668785714285714</v>
      </c>
      <c r="BI222" s="17">
        <f t="shared" si="68"/>
        <v>4.4877499999999992</v>
      </c>
      <c r="BJ222" s="17">
        <v>5.9661016949152543</v>
      </c>
      <c r="BK222" s="17">
        <f t="shared" si="62"/>
        <v>0.1111252380952381</v>
      </c>
      <c r="BL222" s="17">
        <f t="shared" si="67"/>
        <v>0.58773152478952295</v>
      </c>
      <c r="BM222" s="17">
        <f t="shared" si="63"/>
        <v>2.681430625</v>
      </c>
      <c r="BN222" s="17">
        <f>AR222</f>
        <v>5.6432784431137728</v>
      </c>
      <c r="BO222" s="17">
        <f t="shared" si="64"/>
        <v>3.4459508928571427</v>
      </c>
      <c r="BP222" s="17">
        <f>AY222</f>
        <v>2.681430625</v>
      </c>
      <c r="BQ222" s="17">
        <v>1.6598955561612783</v>
      </c>
      <c r="BR222" s="17">
        <v>3.1926746523418479</v>
      </c>
      <c r="BS222" s="17"/>
      <c r="BT222" s="17">
        <f t="shared" si="49"/>
        <v>1.0581614603958616</v>
      </c>
      <c r="BU222" s="16"/>
      <c r="BV222" s="16">
        <f>BT222/'Conversions, Sources &amp; Comments'!F219</f>
        <v>11.78944304379546</v>
      </c>
    </row>
    <row r="223" spans="1:74" ht="12.75" customHeight="1">
      <c r="A223" s="13">
        <v>1612</v>
      </c>
      <c r="B223" s="14"/>
      <c r="C223" s="15">
        <v>1260</v>
      </c>
      <c r="D223" s="15">
        <v>633</v>
      </c>
      <c r="E223" s="15">
        <v>1890</v>
      </c>
      <c r="F223" s="15">
        <v>1391</v>
      </c>
      <c r="G223" s="15">
        <v>1057</v>
      </c>
      <c r="H223" s="15">
        <v>630</v>
      </c>
      <c r="I223" s="15">
        <v>1582</v>
      </c>
      <c r="J223" s="7"/>
      <c r="K223" s="7"/>
      <c r="L223" s="7"/>
      <c r="M223" s="7"/>
      <c r="N223" s="7"/>
      <c r="O223" s="7"/>
      <c r="P223" s="15">
        <v>22.7</v>
      </c>
      <c r="Q223" s="15">
        <v>31.5</v>
      </c>
      <c r="R223" s="15">
        <v>455</v>
      </c>
      <c r="S223" s="7"/>
      <c r="T223" s="7"/>
      <c r="U223" s="7"/>
      <c r="V223" s="15">
        <v>682</v>
      </c>
      <c r="W223" s="15">
        <v>38.200000000000003</v>
      </c>
      <c r="X223" s="7"/>
      <c r="Y223" s="15">
        <v>4620</v>
      </c>
      <c r="Z223" s="15">
        <v>47.2</v>
      </c>
      <c r="AA223" s="15">
        <v>7</v>
      </c>
      <c r="AB223" s="7"/>
      <c r="AC223" s="15">
        <v>10.199999999999999</v>
      </c>
      <c r="AD223" s="15"/>
      <c r="AE223" s="17">
        <f>C223*'Conversions, Sources &amp; Comments'!$F220/222.6</f>
        <v>0.49893735849056609</v>
      </c>
      <c r="AF223" s="17">
        <f>E223*'Conversions, Sources &amp; Comments'!$F220/222.6</f>
        <v>0.74840603773584913</v>
      </c>
      <c r="AG223" s="17">
        <f>F223*'Conversions, Sources &amp; Comments'!$F220/222.6</f>
        <v>0.55081100449236298</v>
      </c>
      <c r="AH223" s="17">
        <f>G223*'Conversions, Sources &amp; Comments'!$F220/222.6</f>
        <v>0.41855300628930819</v>
      </c>
      <c r="AI223" s="17">
        <f>'Conversions, Sources &amp; Comments'!$F220*I223/260</f>
        <v>0.53633207384615389</v>
      </c>
      <c r="AJ223" s="16"/>
      <c r="AK223" s="16"/>
      <c r="AL223" s="16"/>
      <c r="AM223" s="17">
        <f>'Conversions, Sources &amp; Comments'!$F220*P223/0.56</f>
        <v>3.573044857142857</v>
      </c>
      <c r="AN223" s="17">
        <f>'Conversions, Sources &amp; Comments'!$F220*Q223/0.56</f>
        <v>4.9581900000000001</v>
      </c>
      <c r="AO223" s="17">
        <f>'Conversions, Sources &amp; Comments'!$F220*R223/0.835</f>
        <v>48.031434730538926</v>
      </c>
      <c r="AP223" s="17">
        <f>'Conversions, Sources &amp; Comments'!$F220*S223/0.835</f>
        <v>0</v>
      </c>
      <c r="AQ223" s="17">
        <f>'Conversions, Sources &amp; Comments'!$F220*T223/0.835</f>
        <v>0</v>
      </c>
      <c r="AR223" s="17">
        <f>'Conversions, Sources &amp; Comments'!$F220*U223/0.835</f>
        <v>0</v>
      </c>
      <c r="AS223" s="17">
        <f>'Conversions, Sources &amp; Comments'!$F220*V223</f>
        <v>60.115299200000003</v>
      </c>
      <c r="AT223" s="17">
        <f>'Conversions, Sources &amp; Comments'!$F220*W223/0.835</f>
        <v>4.0325292455089832</v>
      </c>
      <c r="AU223" s="17">
        <f>'Conversions, Sources &amp; Comments'!$F220*X223/56</f>
        <v>0</v>
      </c>
      <c r="AV223" s="17">
        <f>'Conversions, Sources &amp; Comments'!$F220*Y223/1000</f>
        <v>0.40723267200000002</v>
      </c>
      <c r="AW223" s="17">
        <f>'Conversions, Sources &amp; Comments'!$F220*Z223</f>
        <v>4.1604723200000002</v>
      </c>
      <c r="AX223" s="17">
        <f>'Conversions, Sources &amp; Comments'!$F220*AA223/1.069</f>
        <v>0.57719289055191769</v>
      </c>
      <c r="AY223" s="17">
        <f>'Conversions, Sources &amp; Comments'!$F220*AB223/56</f>
        <v>0</v>
      </c>
      <c r="AZ223" s="17">
        <f>'Conversions, Sources &amp; Comments'!$F220*AC223/0.56</f>
        <v>1.6055091428571426</v>
      </c>
      <c r="BA223" s="16"/>
      <c r="BB223" s="17">
        <f t="shared" si="69"/>
        <v>0.41855300628930819</v>
      </c>
      <c r="BC223" s="17">
        <v>5.3532053333333334</v>
      </c>
      <c r="BD223" s="17">
        <f>AE223</f>
        <v>0.49893735849056609</v>
      </c>
      <c r="BE223" s="17"/>
      <c r="BF223" s="17">
        <f t="shared" si="47"/>
        <v>0.849581481219019</v>
      </c>
      <c r="BG223" s="17">
        <f t="shared" si="50"/>
        <v>0.53633207384615389</v>
      </c>
      <c r="BH223" s="17">
        <f t="shared" si="66"/>
        <v>1.6055091428571426</v>
      </c>
      <c r="BI223" s="17">
        <f t="shared" si="68"/>
        <v>4.9581900000000001</v>
      </c>
      <c r="BJ223" s="17">
        <v>6.376271186440678</v>
      </c>
      <c r="BK223" s="17">
        <f t="shared" si="62"/>
        <v>0.10703394285714284</v>
      </c>
      <c r="BL223" s="17">
        <f t="shared" si="67"/>
        <v>0.57719289055191769</v>
      </c>
      <c r="BM223" s="17">
        <f t="shared" si="63"/>
        <v>2.2000000000000002</v>
      </c>
      <c r="BN223" s="17">
        <v>5.55</v>
      </c>
      <c r="BO223" s="17">
        <f t="shared" si="64"/>
        <v>3.573044857142857</v>
      </c>
      <c r="BP223" s="17">
        <v>2.2000000000000002</v>
      </c>
      <c r="BQ223" s="17">
        <v>1.8214936247723132</v>
      </c>
      <c r="BR223" s="17">
        <v>3.648019017432647</v>
      </c>
      <c r="BS223" s="17"/>
      <c r="BT223" s="17">
        <f t="shared" si="49"/>
        <v>1.0879710858749188</v>
      </c>
      <c r="BU223" s="16"/>
      <c r="BV223" s="16">
        <f>BT223/'Conversions, Sources &amp; Comments'!F220</f>
        <v>12.34288592822465</v>
      </c>
    </row>
    <row r="224" spans="1:74" ht="12.75" customHeight="1">
      <c r="A224" s="13">
        <v>1613</v>
      </c>
      <c r="B224" s="14"/>
      <c r="C224" s="15">
        <v>929</v>
      </c>
      <c r="D224" s="15">
        <v>510</v>
      </c>
      <c r="E224" s="15">
        <v>1236</v>
      </c>
      <c r="F224" s="15">
        <v>924</v>
      </c>
      <c r="G224" s="15">
        <v>1024</v>
      </c>
      <c r="H224" s="15">
        <v>656</v>
      </c>
      <c r="I224" s="15">
        <v>1177</v>
      </c>
      <c r="J224" s="7"/>
      <c r="K224" s="7"/>
      <c r="L224" s="7"/>
      <c r="M224" s="7"/>
      <c r="N224" s="7"/>
      <c r="O224" s="7"/>
      <c r="P224" s="15">
        <v>21</v>
      </c>
      <c r="Q224" s="15">
        <v>28</v>
      </c>
      <c r="R224" s="15">
        <v>455</v>
      </c>
      <c r="S224" s="7"/>
      <c r="T224" s="7"/>
      <c r="U224" s="7"/>
      <c r="V224" s="15">
        <v>682</v>
      </c>
      <c r="W224" s="15">
        <v>33.200000000000003</v>
      </c>
      <c r="X224" s="15">
        <v>2100</v>
      </c>
      <c r="Y224" s="15">
        <v>4620</v>
      </c>
      <c r="Z224" s="15">
        <v>52.5</v>
      </c>
      <c r="AA224" s="15">
        <v>7</v>
      </c>
      <c r="AB224" s="15">
        <v>2467</v>
      </c>
      <c r="AC224" s="15">
        <v>10.7</v>
      </c>
      <c r="AD224" s="15"/>
      <c r="AE224" s="17">
        <f>C224*'Conversions, Sources &amp; Comments'!$F221/222.6</f>
        <v>0.36786730637915543</v>
      </c>
      <c r="AF224" s="17">
        <f>E224*'Conversions, Sources &amp; Comments'!$F221/222.6</f>
        <v>0.48943378975741242</v>
      </c>
      <c r="AG224" s="17">
        <f>F224*'Conversions, Sources &amp; Comments'!$F221/222.6</f>
        <v>0.36588739622641514</v>
      </c>
      <c r="AH224" s="17">
        <f>G224*'Conversions, Sources &amp; Comments'!$F221/222.6</f>
        <v>0.40548559928122196</v>
      </c>
      <c r="AI224" s="17">
        <f>'Conversions, Sources &amp; Comments'!$F221*I224/260</f>
        <v>0.39902835076923077</v>
      </c>
      <c r="AJ224" s="16"/>
      <c r="AK224" s="16"/>
      <c r="AL224" s="16"/>
      <c r="AM224" s="17">
        <f>'Conversions, Sources &amp; Comments'!$F221*P224/0.56</f>
        <v>3.3054599999999996</v>
      </c>
      <c r="AN224" s="17">
        <f>'Conversions, Sources &amp; Comments'!$F221*Q224/0.56</f>
        <v>4.4072799999999992</v>
      </c>
      <c r="AO224" s="17">
        <f>'Conversions, Sources &amp; Comments'!$F221*R224/0.835</f>
        <v>48.031434730538926</v>
      </c>
      <c r="AP224" s="17">
        <f>'Conversions, Sources &amp; Comments'!$F221*S224/0.835</f>
        <v>0</v>
      </c>
      <c r="AQ224" s="17">
        <f>'Conversions, Sources &amp; Comments'!$F221*T224/0.835</f>
        <v>0</v>
      </c>
      <c r="AR224" s="17">
        <f>'Conversions, Sources &amp; Comments'!$F221*U224/0.835</f>
        <v>0</v>
      </c>
      <c r="AS224" s="17">
        <f>'Conversions, Sources &amp; Comments'!$F221*V224</f>
        <v>60.115299200000003</v>
      </c>
      <c r="AT224" s="17">
        <f>'Conversions, Sources &amp; Comments'!$F221*W224/0.835</f>
        <v>3.5047112814371264</v>
      </c>
      <c r="AU224" s="17">
        <f>'Conversions, Sources &amp; Comments'!$F221*X224/56</f>
        <v>3.3054600000000001</v>
      </c>
      <c r="AV224" s="17">
        <f>'Conversions, Sources &amp; Comments'!$F221*Y224/1000</f>
        <v>0.40723267200000002</v>
      </c>
      <c r="AW224" s="17">
        <f>'Conversions, Sources &amp; Comments'!$F221*Z224</f>
        <v>4.6276440000000001</v>
      </c>
      <c r="AX224" s="17">
        <f>'Conversions, Sources &amp; Comments'!$F221*AA224/1.069</f>
        <v>0.57719289055191769</v>
      </c>
      <c r="AY224" s="17">
        <f>'Conversions, Sources &amp; Comments'!$F221*AB224/56</f>
        <v>3.8831284857142863</v>
      </c>
      <c r="AZ224" s="17">
        <f>'Conversions, Sources &amp; Comments'!$F221*AC224/0.56</f>
        <v>1.6842105714285713</v>
      </c>
      <c r="BA224" s="16"/>
      <c r="BB224" s="17">
        <f t="shared" si="69"/>
        <v>0.40548559928122196</v>
      </c>
      <c r="BC224" s="17">
        <v>5.3636906666666668</v>
      </c>
      <c r="BD224" s="17">
        <f>AE224</f>
        <v>0.36786730637915543</v>
      </c>
      <c r="BE224" s="17"/>
      <c r="BF224" s="17">
        <f t="shared" si="47"/>
        <v>0.68678641851028943</v>
      </c>
      <c r="BG224" s="17">
        <f t="shared" si="50"/>
        <v>0.39902835076923077</v>
      </c>
      <c r="BH224" s="17">
        <f t="shared" si="66"/>
        <v>1.6842105714285713</v>
      </c>
      <c r="BI224" s="17">
        <f t="shared" si="68"/>
        <v>4.4072799999999992</v>
      </c>
      <c r="BJ224" s="17">
        <v>6.1898305084745768</v>
      </c>
      <c r="BK224" s="17">
        <f t="shared" si="62"/>
        <v>0.11228070476190476</v>
      </c>
      <c r="BL224" s="17">
        <f t="shared" si="67"/>
        <v>0.57719289055191769</v>
      </c>
      <c r="BM224" s="17">
        <f t="shared" si="63"/>
        <v>3.8831284857142863</v>
      </c>
      <c r="BN224" s="17">
        <v>5.55</v>
      </c>
      <c r="BO224" s="17">
        <f t="shared" si="64"/>
        <v>3.3054599999999996</v>
      </c>
      <c r="BP224" s="17">
        <f t="shared" ref="BP224:BP229" si="70">AY224</f>
        <v>3.8831284857142863</v>
      </c>
      <c r="BQ224" s="17">
        <v>1.8214936247723132</v>
      </c>
      <c r="BR224" s="17">
        <v>2.9768466873855153</v>
      </c>
      <c r="BS224" s="17"/>
      <c r="BT224" s="17">
        <f t="shared" si="49"/>
        <v>1.0151169113996434</v>
      </c>
      <c r="BU224" s="16"/>
      <c r="BV224" s="16">
        <f>BT224/'Conversions, Sources &amp; Comments'!F221</f>
        <v>11.516365098197113</v>
      </c>
    </row>
    <row r="225" spans="1:74" ht="12.75" customHeight="1">
      <c r="A225" s="13">
        <v>1614</v>
      </c>
      <c r="B225" s="14"/>
      <c r="C225" s="7"/>
      <c r="D225" s="15">
        <v>570</v>
      </c>
      <c r="E225" s="15">
        <v>2010</v>
      </c>
      <c r="F225" s="15">
        <v>1732</v>
      </c>
      <c r="G225" s="15">
        <v>1132</v>
      </c>
      <c r="H225" s="15">
        <v>640</v>
      </c>
      <c r="I225" s="15">
        <v>1387</v>
      </c>
      <c r="J225" s="7"/>
      <c r="K225" s="7"/>
      <c r="L225" s="7"/>
      <c r="M225" s="7"/>
      <c r="N225" s="7"/>
      <c r="O225" s="7"/>
      <c r="P225" s="15">
        <v>22.7</v>
      </c>
      <c r="Q225" s="15">
        <v>28</v>
      </c>
      <c r="R225" s="15">
        <v>455</v>
      </c>
      <c r="S225" s="7"/>
      <c r="T225" s="7"/>
      <c r="U225" s="7"/>
      <c r="V225" s="15">
        <v>682</v>
      </c>
      <c r="W225" s="15">
        <v>41.5</v>
      </c>
      <c r="X225" s="7"/>
      <c r="Y225" s="15">
        <v>4620</v>
      </c>
      <c r="Z225" s="15">
        <v>52.5</v>
      </c>
      <c r="AA225" s="15">
        <v>7</v>
      </c>
      <c r="AB225" s="15">
        <v>2607</v>
      </c>
      <c r="AC225" s="15">
        <v>10.3</v>
      </c>
      <c r="AD225" s="15"/>
      <c r="AE225" s="16"/>
      <c r="AF225" s="17">
        <f>E225*'Conversions, Sources &amp; Comments'!$F222/222.6</f>
        <v>0.77356646900269543</v>
      </c>
      <c r="AG225" s="17">
        <f>F225*'Conversions, Sources &amp; Comments'!$F222/222.6</f>
        <v>0.66657568373764597</v>
      </c>
      <c r="AH225" s="17">
        <f>G225*'Conversions, Sources &amp; Comments'!$F222/222.6</f>
        <v>0.43566031985624443</v>
      </c>
      <c r="AI225" s="17">
        <f>'Conversions, Sources &amp; Comments'!$F222*I225/260</f>
        <v>0.45701436615384616</v>
      </c>
      <c r="AJ225" s="16"/>
      <c r="AK225" s="16"/>
      <c r="AL225" s="16"/>
      <c r="AM225" s="17">
        <f>'Conversions, Sources &amp; Comments'!$F222*P225/0.56</f>
        <v>3.4726784285714283</v>
      </c>
      <c r="AN225" s="17">
        <f>'Conversions, Sources &amp; Comments'!$F222*Q225/0.56</f>
        <v>4.2834799999999991</v>
      </c>
      <c r="AO225" s="17">
        <f>'Conversions, Sources &amp; Comments'!$F222*R225/0.835</f>
        <v>46.6822371257485</v>
      </c>
      <c r="AP225" s="17">
        <f>'Conversions, Sources &amp; Comments'!$F222*S225/0.835</f>
        <v>0</v>
      </c>
      <c r="AQ225" s="17">
        <f>'Conversions, Sources &amp; Comments'!$F222*T225/0.835</f>
        <v>0</v>
      </c>
      <c r="AR225" s="17">
        <f>'Conversions, Sources &amp; Comments'!$F222*U225/0.835</f>
        <v>0</v>
      </c>
      <c r="AS225" s="17">
        <f>'Conversions, Sources &amp; Comments'!$F222*V225</f>
        <v>58.426667199999997</v>
      </c>
      <c r="AT225" s="17">
        <f>'Conversions, Sources &amp; Comments'!$F222*W225/0.835</f>
        <v>4.2578304191616763</v>
      </c>
      <c r="AU225" s="17">
        <f>'Conversions, Sources &amp; Comments'!$F222*X225/56</f>
        <v>0</v>
      </c>
      <c r="AV225" s="17">
        <f>'Conversions, Sources &amp; Comments'!$F222*Y225/1000</f>
        <v>0.39579355199999999</v>
      </c>
      <c r="AW225" s="17">
        <f>'Conversions, Sources &amp; Comments'!$F222*Z225</f>
        <v>4.4976539999999998</v>
      </c>
      <c r="AX225" s="17">
        <f>'Conversions, Sources &amp; Comments'!$F222*AA225/1.069</f>
        <v>0.56097960710944805</v>
      </c>
      <c r="AY225" s="17">
        <f>'Conversions, Sources &amp; Comments'!$F222*AB225/56</f>
        <v>3.9882258428571431</v>
      </c>
      <c r="AZ225" s="17">
        <f>'Conversions, Sources &amp; Comments'!$F222*AC225/0.56</f>
        <v>1.5757087142857142</v>
      </c>
      <c r="BA225" s="16"/>
      <c r="BB225" s="17">
        <f t="shared" si="69"/>
        <v>0.43566031985624443</v>
      </c>
      <c r="BC225" s="17">
        <v>5.3741760000000003</v>
      </c>
      <c r="BD225" s="17">
        <f>AG225</f>
        <v>0.66657568373764597</v>
      </c>
      <c r="BE225" s="17"/>
      <c r="BF225" s="17">
        <f t="shared" si="47"/>
        <v>1.0587852849555723</v>
      </c>
      <c r="BG225" s="17">
        <f t="shared" si="50"/>
        <v>0.45701436615384616</v>
      </c>
      <c r="BH225" s="17">
        <f t="shared" si="66"/>
        <v>1.5757087142857142</v>
      </c>
      <c r="BI225" s="17">
        <f t="shared" si="68"/>
        <v>4.2834799999999991</v>
      </c>
      <c r="BJ225" s="17">
        <v>6.1898305084745768</v>
      </c>
      <c r="BK225" s="17">
        <f t="shared" si="62"/>
        <v>0.10504724761904762</v>
      </c>
      <c r="BL225" s="17">
        <f t="shared" si="67"/>
        <v>0.56097960710944805</v>
      </c>
      <c r="BM225" s="17">
        <f t="shared" si="63"/>
        <v>3.9882258428571431</v>
      </c>
      <c r="BN225" s="17">
        <v>5.55</v>
      </c>
      <c r="BO225" s="17">
        <f t="shared" si="64"/>
        <v>3.4726784285714283</v>
      </c>
      <c r="BP225" s="17">
        <f t="shared" si="70"/>
        <v>3.9882258428571431</v>
      </c>
      <c r="BQ225" s="17">
        <v>1.8214936247723132</v>
      </c>
      <c r="BR225" s="17">
        <v>3.4558794876544487</v>
      </c>
      <c r="BS225" s="17"/>
      <c r="BT225" s="17">
        <f t="shared" si="49"/>
        <v>1.1715613037797539</v>
      </c>
      <c r="BU225" s="16"/>
      <c r="BV225" s="16">
        <f>BT225/'Conversions, Sources &amp; Comments'!F222</f>
        <v>13.675344623760983</v>
      </c>
    </row>
    <row r="226" spans="1:74" ht="12.75" customHeight="1">
      <c r="A226" s="13">
        <v>1615</v>
      </c>
      <c r="B226" s="14"/>
      <c r="C226" s="7"/>
      <c r="D226" s="15">
        <v>630</v>
      </c>
      <c r="E226" s="15">
        <v>1516</v>
      </c>
      <c r="F226" s="15">
        <v>1238</v>
      </c>
      <c r="G226" s="15">
        <v>1166</v>
      </c>
      <c r="H226" s="15">
        <v>682</v>
      </c>
      <c r="I226" s="15">
        <v>1413</v>
      </c>
      <c r="J226" s="7"/>
      <c r="K226" s="7"/>
      <c r="L226" s="7"/>
      <c r="M226" s="7"/>
      <c r="N226" s="7"/>
      <c r="O226" s="7"/>
      <c r="P226" s="15">
        <v>21</v>
      </c>
      <c r="Q226" s="7"/>
      <c r="R226" s="15">
        <v>490</v>
      </c>
      <c r="S226" s="15">
        <v>455</v>
      </c>
      <c r="T226" s="7"/>
      <c r="U226" s="7"/>
      <c r="V226" s="15">
        <v>682</v>
      </c>
      <c r="W226" s="15">
        <v>39.299999999999997</v>
      </c>
      <c r="X226" s="15">
        <v>2100</v>
      </c>
      <c r="Y226" s="15">
        <v>4620</v>
      </c>
      <c r="Z226" s="15">
        <v>52.5</v>
      </c>
      <c r="AA226" s="15">
        <v>7.58</v>
      </c>
      <c r="AB226" s="15">
        <v>2677</v>
      </c>
      <c r="AC226" s="15">
        <v>11.6</v>
      </c>
      <c r="AD226" s="15"/>
      <c r="AE226" s="16"/>
      <c r="AF226" s="17">
        <f>E226*'Conversions, Sources &amp; Comments'!$F223/222.6</f>
        <v>0.55983850494159937</v>
      </c>
      <c r="AG226" s="17">
        <f>F226*'Conversions, Sources &amp; Comments'!$F223/222.6</f>
        <v>0.45717682659478892</v>
      </c>
      <c r="AH226" s="17">
        <f>G226*'Conversions, Sources &amp; Comments'!$F223/222.6</f>
        <v>0.43058819047619051</v>
      </c>
      <c r="AI226" s="17">
        <f>'Conversions, Sources &amp; Comments'!$F223*I226/260</f>
        <v>0.44674277538461543</v>
      </c>
      <c r="AJ226" s="16"/>
      <c r="AK226" s="16"/>
      <c r="AL226" s="16"/>
      <c r="AM226" s="17">
        <f>'Conversions, Sources &amp; Comments'!$F223*P226/0.56</f>
        <v>3.0826199999999999</v>
      </c>
      <c r="AN226" s="17">
        <f>'Conversions, Sources &amp; Comments'!$F223*Q226/0.56</f>
        <v>0</v>
      </c>
      <c r="AO226" s="17">
        <f>'Conversions, Sources &amp; Comments'!$F223*R226/0.835</f>
        <v>48.239003592814377</v>
      </c>
      <c r="AP226" s="17">
        <f>'Conversions, Sources &amp; Comments'!$F223*S226/0.835</f>
        <v>44.793360479041922</v>
      </c>
      <c r="AQ226" s="17">
        <f>'Conversions, Sources &amp; Comments'!$F223*T226/0.835</f>
        <v>0</v>
      </c>
      <c r="AR226" s="17">
        <f>'Conversions, Sources &amp; Comments'!$F223*U226/0.835</f>
        <v>0</v>
      </c>
      <c r="AS226" s="17">
        <f>'Conversions, Sources &amp; Comments'!$F223*V226</f>
        <v>56.062582400000004</v>
      </c>
      <c r="AT226" s="17">
        <f>'Conversions, Sources &amp; Comments'!$F223*W226/0.835</f>
        <v>3.8689649820359282</v>
      </c>
      <c r="AU226" s="17">
        <f>'Conversions, Sources &amp; Comments'!$F223*X226/56</f>
        <v>3.0826199999999999</v>
      </c>
      <c r="AV226" s="17">
        <f>'Conversions, Sources &amp; Comments'!$F223*Y226/1000</f>
        <v>0.37977878400000004</v>
      </c>
      <c r="AW226" s="17">
        <f>'Conversions, Sources &amp; Comments'!$F223*Z226</f>
        <v>4.3156680000000005</v>
      </c>
      <c r="AX226" s="17">
        <f>'Conversions, Sources &amp; Comments'!$F223*AA226/1.069</f>
        <v>0.58288143685687566</v>
      </c>
      <c r="AY226" s="17">
        <f>'Conversions, Sources &amp; Comments'!$F223*AB226/56</f>
        <v>3.9296065428571429</v>
      </c>
      <c r="AZ226" s="17">
        <f>'Conversions, Sources &amp; Comments'!$F223*AC226/0.56</f>
        <v>1.7027805714285713</v>
      </c>
      <c r="BA226" s="16"/>
      <c r="BB226" s="17">
        <f t="shared" si="69"/>
        <v>0.43058819047619051</v>
      </c>
      <c r="BC226" s="17">
        <v>5.3846613333333337</v>
      </c>
      <c r="BD226" s="17">
        <f>AG226</f>
        <v>0.45717682659478892</v>
      </c>
      <c r="BE226" s="17"/>
      <c r="BF226" s="17">
        <f t="shared" si="47"/>
        <v>0.79852193036357244</v>
      </c>
      <c r="BG226" s="17">
        <f t="shared" si="50"/>
        <v>0.44674277538461543</v>
      </c>
      <c r="BH226" s="17">
        <f t="shared" si="66"/>
        <v>1.7027805714285713</v>
      </c>
      <c r="BI226" s="17">
        <v>4.29</v>
      </c>
      <c r="BJ226" s="17">
        <v>6.1898305084745768</v>
      </c>
      <c r="BK226" s="17">
        <f t="shared" si="62"/>
        <v>0.11351870476190476</v>
      </c>
      <c r="BL226" s="17">
        <f t="shared" si="67"/>
        <v>0.58288143685687566</v>
      </c>
      <c r="BM226" s="17">
        <f t="shared" si="63"/>
        <v>3.9296065428571429</v>
      </c>
      <c r="BN226" s="17">
        <v>5.55</v>
      </c>
      <c r="BO226" s="17">
        <f t="shared" si="64"/>
        <v>3.0826199999999999</v>
      </c>
      <c r="BP226" s="17">
        <f t="shared" si="70"/>
        <v>3.9296065428571429</v>
      </c>
      <c r="BQ226" s="17">
        <v>1.8214936247723132</v>
      </c>
      <c r="BR226" s="17">
        <v>3.0795891905242145</v>
      </c>
      <c r="BS226" s="17"/>
      <c r="BT226" s="17">
        <f t="shared" si="49"/>
        <v>1.0716414812812622</v>
      </c>
      <c r="BU226" s="16"/>
      <c r="BV226" s="16">
        <f>BT226/'Conversions, Sources &amp; Comments'!F223</f>
        <v>13.036493485427116</v>
      </c>
    </row>
    <row r="227" spans="1:74" ht="12.75" customHeight="1">
      <c r="A227" s="13">
        <v>1616</v>
      </c>
      <c r="B227" s="14"/>
      <c r="C227" s="15">
        <v>1118</v>
      </c>
      <c r="D227" s="15">
        <v>896</v>
      </c>
      <c r="E227" s="7"/>
      <c r="F227" s="15">
        <v>932</v>
      </c>
      <c r="G227" s="15">
        <v>1349</v>
      </c>
      <c r="H227" s="7"/>
      <c r="I227" s="15">
        <v>2355</v>
      </c>
      <c r="J227" s="7"/>
      <c r="K227" s="7"/>
      <c r="L227" s="7"/>
      <c r="M227" s="7"/>
      <c r="N227" s="7"/>
      <c r="O227" s="7"/>
      <c r="P227" s="15">
        <v>22.7</v>
      </c>
      <c r="Q227" s="15">
        <v>29.7</v>
      </c>
      <c r="R227" s="15">
        <v>490</v>
      </c>
      <c r="S227" s="15">
        <v>490</v>
      </c>
      <c r="T227" s="7"/>
      <c r="U227" s="7"/>
      <c r="V227" s="15">
        <v>735</v>
      </c>
      <c r="W227" s="15">
        <v>49</v>
      </c>
      <c r="X227" s="7"/>
      <c r="Y227" s="15">
        <v>5040</v>
      </c>
      <c r="Z227" s="15">
        <v>52.5</v>
      </c>
      <c r="AA227" s="7"/>
      <c r="AB227" s="15">
        <v>3500</v>
      </c>
      <c r="AC227" s="15">
        <v>11.1</v>
      </c>
      <c r="AD227" s="15"/>
      <c r="AE227" s="17">
        <f>C227*'Conversions, Sources &amp; Comments'!$F224/222.6</f>
        <v>0.40726640610961368</v>
      </c>
      <c r="AF227" s="16"/>
      <c r="AG227" s="17">
        <f>F227*'Conversions, Sources &amp; Comments'!$F224/222.6</f>
        <v>0.33951009883198568</v>
      </c>
      <c r="AH227" s="17">
        <f>G227*'Conversions, Sources &amp; Comments'!$F224/222.6</f>
        <v>0.49141536837376465</v>
      </c>
      <c r="AI227" s="17">
        <f>'Conversions, Sources &amp; Comments'!$F224*I227/260</f>
        <v>0.73447921153846163</v>
      </c>
      <c r="AJ227" s="16"/>
      <c r="AK227" s="16"/>
      <c r="AL227" s="16"/>
      <c r="AM227" s="17">
        <f>'Conversions, Sources &amp; Comments'!$F224*P227/0.56</f>
        <v>3.2870005357142857</v>
      </c>
      <c r="AN227" s="17">
        <f>'Conversions, Sources &amp; Comments'!$F224*Q227/0.56</f>
        <v>4.300613035714286</v>
      </c>
      <c r="AO227" s="17">
        <f>'Conversions, Sources &amp; Comments'!$F224*R227/0.835</f>
        <v>47.585161676646713</v>
      </c>
      <c r="AP227" s="17">
        <f>'Conversions, Sources &amp; Comments'!$F224*S227/0.835</f>
        <v>47.585161676646713</v>
      </c>
      <c r="AQ227" s="17">
        <f>'Conversions, Sources &amp; Comments'!$F224*T227/0.835</f>
        <v>0</v>
      </c>
      <c r="AR227" s="17">
        <f>'Conversions, Sources &amp; Comments'!$F224*U227/0.835</f>
        <v>0</v>
      </c>
      <c r="AS227" s="17">
        <f>'Conversions, Sources &amp; Comments'!$F224*V227</f>
        <v>59.600415000000005</v>
      </c>
      <c r="AT227" s="17">
        <f>'Conversions, Sources &amp; Comments'!$F224*W227/0.835</f>
        <v>4.7585161676646717</v>
      </c>
      <c r="AU227" s="17">
        <f>'Conversions, Sources &amp; Comments'!$F224*X227/56</f>
        <v>0</v>
      </c>
      <c r="AV227" s="17">
        <f>'Conversions, Sources &amp; Comments'!$F224*Y227/1000</f>
        <v>0.40868856000000003</v>
      </c>
      <c r="AW227" s="17">
        <f>'Conversions, Sources &amp; Comments'!$F224*Z227</f>
        <v>4.2571725000000002</v>
      </c>
      <c r="AX227" s="17">
        <f>'Conversions, Sources &amp; Comments'!$F224*AA227/1.069</f>
        <v>0</v>
      </c>
      <c r="AY227" s="17">
        <f>'Conversions, Sources &amp; Comments'!$F224*AB227/56</f>
        <v>5.0680625000000008</v>
      </c>
      <c r="AZ227" s="17">
        <f>'Conversions, Sources &amp; Comments'!$F224*AC227/0.56</f>
        <v>1.6072998214285714</v>
      </c>
      <c r="BA227" s="16"/>
      <c r="BB227" s="17">
        <f t="shared" si="69"/>
        <v>0.49141536837376465</v>
      </c>
      <c r="BC227" s="17">
        <v>5.3951466666666663</v>
      </c>
      <c r="BD227" s="17">
        <f>AE227</f>
        <v>0.40726640610961368</v>
      </c>
      <c r="BE227" s="17"/>
      <c r="BF227" s="17">
        <f t="shared" si="47"/>
        <v>0.7367176929496857</v>
      </c>
      <c r="BG227" s="17">
        <f t="shared" si="50"/>
        <v>0.73447921153846163</v>
      </c>
      <c r="BH227" s="17">
        <f t="shared" si="66"/>
        <v>1.6072998214285714</v>
      </c>
      <c r="BI227" s="17">
        <f t="shared" ref="BI227:BI237" si="71">AN227</f>
        <v>4.300613035714286</v>
      </c>
      <c r="BJ227" s="17">
        <v>6.0805084745762716</v>
      </c>
      <c r="BK227" s="17">
        <f t="shared" si="62"/>
        <v>0.10715332142857142</v>
      </c>
      <c r="BL227" s="17">
        <v>0.62</v>
      </c>
      <c r="BM227" s="17">
        <f t="shared" si="63"/>
        <v>5.0680625000000008</v>
      </c>
      <c r="BN227" s="17">
        <v>5.55</v>
      </c>
      <c r="BO227" s="17">
        <f t="shared" si="64"/>
        <v>3.2870005357142857</v>
      </c>
      <c r="BP227" s="17">
        <f t="shared" si="70"/>
        <v>5.0680625000000008</v>
      </c>
      <c r="BQ227" s="17">
        <v>1.8214936247723132</v>
      </c>
      <c r="BR227" s="17">
        <v>3.0335652197775813</v>
      </c>
      <c r="BS227" s="17"/>
      <c r="BT227" s="17">
        <f t="shared" si="49"/>
        <v>1.1044062889531852</v>
      </c>
      <c r="BU227" s="16"/>
      <c r="BV227" s="16">
        <f>BT227/'Conversions, Sources &amp; Comments'!F224</f>
        <v>13.619680708273441</v>
      </c>
    </row>
    <row r="228" spans="1:74" ht="12.75" customHeight="1">
      <c r="A228" s="13">
        <v>1617</v>
      </c>
      <c r="B228" s="14"/>
      <c r="C228" s="15">
        <v>803</v>
      </c>
      <c r="D228" s="15">
        <v>562</v>
      </c>
      <c r="E228" s="15">
        <v>1602</v>
      </c>
      <c r="F228" s="7"/>
      <c r="G228" s="15">
        <v>808</v>
      </c>
      <c r="H228" s="15">
        <v>892</v>
      </c>
      <c r="I228" s="15">
        <v>1557</v>
      </c>
      <c r="J228" s="7"/>
      <c r="K228" s="7"/>
      <c r="L228" s="7"/>
      <c r="M228" s="7"/>
      <c r="N228" s="7"/>
      <c r="O228" s="7"/>
      <c r="P228" s="15">
        <v>22.7</v>
      </c>
      <c r="Q228" s="15">
        <v>28</v>
      </c>
      <c r="R228" s="15">
        <v>490</v>
      </c>
      <c r="S228" s="15">
        <v>490</v>
      </c>
      <c r="T228" s="7"/>
      <c r="U228" s="7"/>
      <c r="V228" s="15">
        <v>770</v>
      </c>
      <c r="W228" s="15">
        <v>52</v>
      </c>
      <c r="X228" s="7"/>
      <c r="Y228" s="15">
        <v>5250</v>
      </c>
      <c r="Z228" s="15">
        <v>45.5</v>
      </c>
      <c r="AA228" s="15">
        <v>8.75</v>
      </c>
      <c r="AB228" s="15">
        <v>1912</v>
      </c>
      <c r="AC228" s="15">
        <v>11.2</v>
      </c>
      <c r="AD228" s="15"/>
      <c r="AE228" s="17">
        <f>C228*'Conversions, Sources &amp; Comments'!$F225/222.6</f>
        <v>0.28894508445642414</v>
      </c>
      <c r="AF228" s="17">
        <f>E228*'Conversions, Sources &amp; Comments'!$F225/222.6</f>
        <v>0.57645084097035049</v>
      </c>
      <c r="AG228" s="16"/>
      <c r="AH228" s="17">
        <f>G228*'Conversions, Sources &amp; Comments'!$F225/222.6</f>
        <v>0.29074424438454638</v>
      </c>
      <c r="AI228" s="17">
        <f>'Conversions, Sources &amp; Comments'!$F225*I228/260</f>
        <v>0.47966738538461551</v>
      </c>
      <c r="AJ228" s="16"/>
      <c r="AK228" s="16"/>
      <c r="AL228" s="16"/>
      <c r="AM228" s="17">
        <f>'Conversions, Sources &amp; Comments'!$F225*P228/0.56</f>
        <v>3.2468539642857146</v>
      </c>
      <c r="AN228" s="17">
        <f>'Conversions, Sources &amp; Comments'!$F225*Q228/0.56</f>
        <v>4.0049300000000008</v>
      </c>
      <c r="AO228" s="17">
        <f>'Conversions, Sources &amp; Comments'!$F225*R228/0.835</f>
        <v>47.003968862275457</v>
      </c>
      <c r="AP228" s="17">
        <f>'Conversions, Sources &amp; Comments'!$F225*S228/0.835</f>
        <v>47.003968862275457</v>
      </c>
      <c r="AQ228" s="17">
        <f>'Conversions, Sources &amp; Comments'!$F225*T228/0.835</f>
        <v>0</v>
      </c>
      <c r="AR228" s="17">
        <f>'Conversions, Sources &amp; Comments'!$F225*U228/0.835</f>
        <v>0</v>
      </c>
      <c r="AS228" s="17">
        <f>'Conversions, Sources &amp; Comments'!$F225*V228</f>
        <v>61.675922000000014</v>
      </c>
      <c r="AT228" s="17">
        <f>'Conversions, Sources &amp; Comments'!$F225*W228/0.835</f>
        <v>4.9881762874251505</v>
      </c>
      <c r="AU228" s="17">
        <f>'Conversions, Sources &amp; Comments'!$F225*X228/56</f>
        <v>0</v>
      </c>
      <c r="AV228" s="17">
        <f>'Conversions, Sources &amp; Comments'!$F225*Y228/1000</f>
        <v>0.42051765000000013</v>
      </c>
      <c r="AW228" s="17">
        <f>'Conversions, Sources &amp; Comments'!$F225*Z228</f>
        <v>3.644486300000001</v>
      </c>
      <c r="AX228" s="17">
        <f>'Conversions, Sources &amp; Comments'!$F225*AA228/1.069</f>
        <v>0.65562464920486463</v>
      </c>
      <c r="AY228" s="17">
        <f>'Conversions, Sources &amp; Comments'!$F225*AB228/56</f>
        <v>2.7347950571428576</v>
      </c>
      <c r="AZ228" s="17">
        <f>'Conversions, Sources &amp; Comments'!$F225*AC228/0.56</f>
        <v>1.6019720000000002</v>
      </c>
      <c r="BA228" s="16"/>
      <c r="BB228" s="17">
        <f t="shared" si="69"/>
        <v>0.29074424438454638</v>
      </c>
      <c r="BC228" s="17">
        <v>5.4056319999999998</v>
      </c>
      <c r="BD228" s="17">
        <f>AE228</f>
        <v>0.28894508445642414</v>
      </c>
      <c r="BE228" s="17"/>
      <c r="BF228" s="17">
        <f t="shared" si="47"/>
        <v>0.5897864874891825</v>
      </c>
      <c r="BG228" s="17">
        <f t="shared" si="50"/>
        <v>0.47966738538461551</v>
      </c>
      <c r="BH228" s="17">
        <f t="shared" si="66"/>
        <v>1.6019720000000002</v>
      </c>
      <c r="BI228" s="17">
        <f t="shared" si="71"/>
        <v>4.0049300000000008</v>
      </c>
      <c r="BJ228" s="17">
        <v>6.5254237288135597</v>
      </c>
      <c r="BK228" s="17">
        <f t="shared" si="62"/>
        <v>0.10679813333333335</v>
      </c>
      <c r="BL228" s="17">
        <f>AX228</f>
        <v>0.65562464920486463</v>
      </c>
      <c r="BM228" s="17">
        <f t="shared" si="63"/>
        <v>2.7347950571428576</v>
      </c>
      <c r="BN228" s="17">
        <v>5.55</v>
      </c>
      <c r="BO228" s="17">
        <f t="shared" si="64"/>
        <v>3.2468539642857146</v>
      </c>
      <c r="BP228" s="17">
        <f t="shared" si="70"/>
        <v>2.7347950571428576</v>
      </c>
      <c r="BQ228" s="17">
        <v>1.8214936247723132</v>
      </c>
      <c r="BR228" s="17">
        <v>3.1418687954939934</v>
      </c>
      <c r="BS228" s="17"/>
      <c r="BT228" s="17">
        <f t="shared" si="49"/>
        <v>0.99564150952901931</v>
      </c>
      <c r="BU228" s="16"/>
      <c r="BV228" s="16">
        <f>BT228/'Conversions, Sources &amp; Comments'!F225</f>
        <v>12.430198649277504</v>
      </c>
    </row>
    <row r="229" spans="1:74" ht="12.75" customHeight="1">
      <c r="A229" s="13">
        <v>1618</v>
      </c>
      <c r="B229" s="14"/>
      <c r="C229" s="15">
        <v>666</v>
      </c>
      <c r="D229" s="15">
        <v>570</v>
      </c>
      <c r="E229" s="15">
        <v>1405</v>
      </c>
      <c r="F229" s="7"/>
      <c r="G229" s="15">
        <v>743</v>
      </c>
      <c r="H229" s="7"/>
      <c r="I229" s="15">
        <v>1526</v>
      </c>
      <c r="J229" s="7"/>
      <c r="K229" s="7"/>
      <c r="L229" s="7"/>
      <c r="M229" s="7"/>
      <c r="N229" s="7"/>
      <c r="O229" s="7"/>
      <c r="P229" s="15">
        <v>22.7</v>
      </c>
      <c r="Q229" s="15">
        <v>28</v>
      </c>
      <c r="R229" s="7"/>
      <c r="S229" s="15">
        <v>504</v>
      </c>
      <c r="T229" s="7"/>
      <c r="U229" s="7"/>
      <c r="V229" s="15">
        <v>787</v>
      </c>
      <c r="W229" s="15">
        <v>47.2</v>
      </c>
      <c r="X229" s="7"/>
      <c r="Y229" s="15">
        <v>7350</v>
      </c>
      <c r="Z229" s="15">
        <v>45.5</v>
      </c>
      <c r="AA229" s="7"/>
      <c r="AB229" s="15">
        <v>2493</v>
      </c>
      <c r="AC229" s="15">
        <v>10.5</v>
      </c>
      <c r="AD229" s="15"/>
      <c r="AE229" s="17">
        <f>C229*'Conversions, Sources &amp; Comments'!$F226/222.6</f>
        <v>0.23964810242587609</v>
      </c>
      <c r="AF229" s="17">
        <f>E229*'Conversions, Sources &amp; Comments'!$F226/222.6</f>
        <v>0.50556393980233616</v>
      </c>
      <c r="AG229" s="16"/>
      <c r="AH229" s="17">
        <f>G229*'Conversions, Sources &amp; Comments'!$F226/222.6</f>
        <v>0.26735516531895787</v>
      </c>
      <c r="AI229" s="17">
        <f>'Conversions, Sources &amp; Comments'!$F226*I229/260</f>
        <v>0.47011716769230782</v>
      </c>
      <c r="AJ229" s="16"/>
      <c r="AK229" s="16"/>
      <c r="AL229" s="16"/>
      <c r="AM229" s="17">
        <f>'Conversions, Sources &amp; Comments'!$F226*P229/0.56</f>
        <v>3.2468539642857146</v>
      </c>
      <c r="AN229" s="17">
        <f>'Conversions, Sources &amp; Comments'!$F226*Q229/0.56</f>
        <v>4.0049300000000008</v>
      </c>
      <c r="AO229" s="17">
        <f>'Conversions, Sources &amp; Comments'!$F226*R229/0.835</f>
        <v>0</v>
      </c>
      <c r="AP229" s="17">
        <f>'Conversions, Sources &amp; Comments'!$F226*S229/0.835</f>
        <v>48.346939401197616</v>
      </c>
      <c r="AQ229" s="17">
        <f>'Conversions, Sources &amp; Comments'!$F226*T229/0.835</f>
        <v>0</v>
      </c>
      <c r="AR229" s="17">
        <f>'Conversions, Sources &amp; Comments'!$F226*U229/0.835</f>
        <v>0</v>
      </c>
      <c r="AS229" s="17">
        <f>'Conversions, Sources &amp; Comments'!$F226*V229</f>
        <v>63.037598200000012</v>
      </c>
      <c r="AT229" s="17">
        <f>'Conversions, Sources &amp; Comments'!$F226*W229/0.835</f>
        <v>4.5277292455089837</v>
      </c>
      <c r="AU229" s="17">
        <f>'Conversions, Sources &amp; Comments'!$F226*X229/56</f>
        <v>0</v>
      </c>
      <c r="AV229" s="17">
        <f>'Conversions, Sources &amp; Comments'!$F226*Y229/1000</f>
        <v>0.58872471000000015</v>
      </c>
      <c r="AW229" s="17">
        <f>'Conversions, Sources &amp; Comments'!$F226*Z229</f>
        <v>3.644486300000001</v>
      </c>
      <c r="AX229" s="17">
        <f>'Conversions, Sources &amp; Comments'!$F226*AA229/1.069</f>
        <v>0</v>
      </c>
      <c r="AY229" s="17">
        <f>'Conversions, Sources &amp; Comments'!$F226*AB229/56</f>
        <v>3.5658180321428579</v>
      </c>
      <c r="AZ229" s="17">
        <f>'Conversions, Sources &amp; Comments'!$F226*AC229/0.56</f>
        <v>1.5018487500000002</v>
      </c>
      <c r="BA229" s="16"/>
      <c r="BB229" s="17">
        <f t="shared" si="69"/>
        <v>0.26735516531895787</v>
      </c>
      <c r="BC229" s="17">
        <v>5.4161173333333332</v>
      </c>
      <c r="BD229" s="17">
        <f>AE229</f>
        <v>0.23964810242587609</v>
      </c>
      <c r="BE229" s="17"/>
      <c r="BF229" s="17">
        <f t="shared" si="47"/>
        <v>0.52874558098943403</v>
      </c>
      <c r="BG229" s="17">
        <f t="shared" si="50"/>
        <v>0.47011716769230782</v>
      </c>
      <c r="BH229" s="17">
        <f t="shared" si="66"/>
        <v>1.5018487500000002</v>
      </c>
      <c r="BI229" s="17">
        <f t="shared" si="71"/>
        <v>4.0049300000000008</v>
      </c>
      <c r="BJ229" s="17">
        <v>6.0805084745762716</v>
      </c>
      <c r="BK229" s="17">
        <f t="shared" si="62"/>
        <v>0.10012325000000001</v>
      </c>
      <c r="BL229" s="17">
        <v>0.55000000000000004</v>
      </c>
      <c r="BM229" s="17">
        <f t="shared" si="63"/>
        <v>3.5658180321428579</v>
      </c>
      <c r="BN229" s="17">
        <v>5.55</v>
      </c>
      <c r="BO229" s="17">
        <f t="shared" si="64"/>
        <v>3.2468539642857146</v>
      </c>
      <c r="BP229" s="17">
        <f t="shared" si="70"/>
        <v>3.5658180321428579</v>
      </c>
      <c r="BQ229" s="17">
        <v>1.8214936247723132</v>
      </c>
      <c r="BR229" s="17">
        <v>3.3678671764052113</v>
      </c>
      <c r="BS229" s="17"/>
      <c r="BT229" s="17">
        <f t="shared" si="49"/>
        <v>0.91906310438191507</v>
      </c>
      <c r="BU229" s="16"/>
      <c r="BV229" s="16">
        <f>BT229/'Conversions, Sources &amp; Comments'!F226</f>
        <v>11.474146918696642</v>
      </c>
    </row>
    <row r="230" spans="1:74" ht="12.75" customHeight="1">
      <c r="A230" s="13">
        <v>1619</v>
      </c>
      <c r="B230" s="14"/>
      <c r="C230" s="7"/>
      <c r="D230" s="15">
        <v>600</v>
      </c>
      <c r="E230" s="15">
        <v>1312</v>
      </c>
      <c r="F230" s="7"/>
      <c r="G230" s="15">
        <v>878</v>
      </c>
      <c r="H230" s="15">
        <v>577</v>
      </c>
      <c r="I230" s="15">
        <v>1609</v>
      </c>
      <c r="J230" s="7"/>
      <c r="K230" s="7"/>
      <c r="L230" s="7"/>
      <c r="M230" s="7"/>
      <c r="N230" s="7"/>
      <c r="O230" s="7"/>
      <c r="P230" s="15">
        <v>22.7</v>
      </c>
      <c r="Q230" s="15">
        <v>31.5</v>
      </c>
      <c r="R230" s="15">
        <v>516</v>
      </c>
      <c r="S230" s="15">
        <v>525</v>
      </c>
      <c r="T230" s="7"/>
      <c r="U230" s="7"/>
      <c r="V230" s="15">
        <v>897</v>
      </c>
      <c r="W230" s="15">
        <v>49.7</v>
      </c>
      <c r="X230" s="7"/>
      <c r="Y230" s="7"/>
      <c r="Z230" s="7"/>
      <c r="AA230" s="15">
        <v>7</v>
      </c>
      <c r="AB230" s="7"/>
      <c r="AC230" s="15">
        <v>10.8</v>
      </c>
      <c r="AD230" s="15"/>
      <c r="AE230" s="16"/>
      <c r="AF230" s="17">
        <f>E230*'Conversions, Sources &amp; Comments'!$F227/222.6</f>
        <v>0.41883330817610059</v>
      </c>
      <c r="AG230" s="16"/>
      <c r="AH230" s="17">
        <f>G230*'Conversions, Sources &amp; Comments'!$F227/222.6</f>
        <v>0.2802863144654088</v>
      </c>
      <c r="AI230" s="17">
        <f>'Conversions, Sources &amp; Comments'!$F227*I230/260</f>
        <v>0.43975950307692302</v>
      </c>
      <c r="AJ230" s="16"/>
      <c r="AK230" s="16"/>
      <c r="AL230" s="16"/>
      <c r="AM230" s="17">
        <f>'Conversions, Sources &amp; Comments'!$F227*P230/0.56</f>
        <v>2.8805164999999993</v>
      </c>
      <c r="AN230" s="17">
        <f>'Conversions, Sources &amp; Comments'!$F227*Q230/0.56</f>
        <v>3.9971924999999993</v>
      </c>
      <c r="AO230" s="17">
        <f>'Conversions, Sources &amp; Comments'!$F227*R230/0.835</f>
        <v>43.913268502994015</v>
      </c>
      <c r="AP230" s="17">
        <f>'Conversions, Sources &amp; Comments'!$F227*S230/0.835</f>
        <v>44.67919760479041</v>
      </c>
      <c r="AQ230" s="17">
        <f>'Conversions, Sources &amp; Comments'!$F227*T230/0.835</f>
        <v>0</v>
      </c>
      <c r="AR230" s="17">
        <f>'Conversions, Sources &amp; Comments'!$F227*U230/0.835</f>
        <v>0</v>
      </c>
      <c r="AS230" s="17">
        <f>'Conversions, Sources &amp; Comments'!$F227*V230</f>
        <v>63.741896399999995</v>
      </c>
      <c r="AT230" s="17">
        <f>'Conversions, Sources &amp; Comments'!$F227*W230/0.835</f>
        <v>4.2296307065868266</v>
      </c>
      <c r="AU230" s="17">
        <f>'Conversions, Sources &amp; Comments'!$F227*X230/56</f>
        <v>0</v>
      </c>
      <c r="AV230" s="17">
        <f>'Conversions, Sources &amp; Comments'!$F227*Y230/1000</f>
        <v>0</v>
      </c>
      <c r="AW230" s="17">
        <f>'Conversions, Sources &amp; Comments'!$F227*Z230</f>
        <v>0</v>
      </c>
      <c r="AX230" s="17">
        <f>'Conversions, Sources &amp; Comments'!$F227*AA230/1.069</f>
        <v>0.46532123479887744</v>
      </c>
      <c r="AY230" s="17">
        <f>'Conversions, Sources &amp; Comments'!$F227*AB230/56</f>
        <v>0</v>
      </c>
      <c r="AZ230" s="17">
        <f>'Conversions, Sources &amp; Comments'!$F227*AC230/0.56</f>
        <v>1.3704659999999997</v>
      </c>
      <c r="BA230" s="16"/>
      <c r="BB230" s="17">
        <f t="shared" si="69"/>
        <v>0.2802863144654088</v>
      </c>
      <c r="BC230" s="17">
        <v>5.4266026666666667</v>
      </c>
      <c r="BD230" s="17">
        <v>0.27</v>
      </c>
      <c r="BE230" s="17"/>
      <c r="BF230" s="17">
        <f t="shared" ref="BF230:BF293" si="72">0.074702+1.244348*BD230+(0.011645+0.017128)*BC230</f>
        <v>0.56681559852800001</v>
      </c>
      <c r="BG230" s="17">
        <f t="shared" si="50"/>
        <v>0.43975950307692302</v>
      </c>
      <c r="BH230" s="17">
        <f t="shared" si="66"/>
        <v>1.3704659999999997</v>
      </c>
      <c r="BI230" s="17">
        <f t="shared" si="71"/>
        <v>3.9971924999999993</v>
      </c>
      <c r="BJ230" s="17">
        <v>6.0805084745762716</v>
      </c>
      <c r="BK230" s="17">
        <f t="shared" si="62"/>
        <v>9.1364399999999985E-2</v>
      </c>
      <c r="BL230" s="17">
        <f>AX230</f>
        <v>0.46532123479887744</v>
      </c>
      <c r="BM230" s="17">
        <f t="shared" si="63"/>
        <v>2.6</v>
      </c>
      <c r="BN230" s="17">
        <v>5.55</v>
      </c>
      <c r="BO230" s="17">
        <f t="shared" si="64"/>
        <v>2.8805164999999993</v>
      </c>
      <c r="BP230" s="17">
        <v>2.6</v>
      </c>
      <c r="BQ230" s="17">
        <v>1.8214936247723132</v>
      </c>
      <c r="BR230" s="17">
        <v>3.5447354745096429</v>
      </c>
      <c r="BS230" s="17"/>
      <c r="BT230" s="17">
        <f t="shared" ref="BT230:BT293" si="73">(182*$BF230+$BG$6*$BG230+$BH$6*$BH230+$BI$6*$BI230+$BJ$6*$BJ230+$BK$6*$BK230+$BL$6*$BL230+$BM$6*$BM230+$BN$6*$BN230+$BO$6*$BO230+$BP$6*$BP230+5*$BQ230)/414.8987</f>
        <v>0.8709844564881738</v>
      </c>
      <c r="BU230" s="16"/>
      <c r="BV230" s="16">
        <f>BT230/'Conversions, Sources &amp; Comments'!F227</f>
        <v>12.256821676078843</v>
      </c>
    </row>
    <row r="231" spans="1:74" ht="12.75" customHeight="1">
      <c r="A231" s="13">
        <v>1620</v>
      </c>
      <c r="B231" s="14"/>
      <c r="C231" s="7"/>
      <c r="D231" s="15">
        <v>585</v>
      </c>
      <c r="E231" s="15">
        <v>1417</v>
      </c>
      <c r="F231" s="15">
        <v>1123</v>
      </c>
      <c r="G231" s="15">
        <v>870</v>
      </c>
      <c r="H231" s="15">
        <v>577</v>
      </c>
      <c r="I231" s="15">
        <v>1621</v>
      </c>
      <c r="J231" s="7"/>
      <c r="K231" s="7"/>
      <c r="L231" s="7"/>
      <c r="M231" s="7"/>
      <c r="N231" s="7"/>
      <c r="O231" s="7"/>
      <c r="P231" s="15">
        <v>22.7</v>
      </c>
      <c r="Q231" s="15">
        <v>34.6</v>
      </c>
      <c r="R231" s="15">
        <v>682</v>
      </c>
      <c r="S231" s="15">
        <v>682</v>
      </c>
      <c r="T231" s="7"/>
      <c r="U231" s="7"/>
      <c r="V231" s="15">
        <v>3390</v>
      </c>
      <c r="W231" s="15">
        <v>59.9</v>
      </c>
      <c r="X231" s="7"/>
      <c r="Y231" s="15">
        <v>6720</v>
      </c>
      <c r="Z231" s="15">
        <v>42</v>
      </c>
      <c r="AA231" s="7"/>
      <c r="AB231" s="15">
        <v>1785</v>
      </c>
      <c r="AC231" s="15">
        <v>10.5</v>
      </c>
      <c r="AD231" s="15"/>
      <c r="AE231" s="16"/>
      <c r="AF231" s="17">
        <f>E231*'Conversions, Sources &amp; Comments'!$F228/222.6</f>
        <v>0.38536670889487873</v>
      </c>
      <c r="AG231" s="17">
        <f>F231*'Conversions, Sources &amp; Comments'!$F228/222.6</f>
        <v>0.30541059568733159</v>
      </c>
      <c r="AH231" s="17">
        <f>G231*'Conversions, Sources &amp; Comments'!$F228/222.6</f>
        <v>0.23660482479784367</v>
      </c>
      <c r="AI231" s="17">
        <f>'Conversions, Sources &amp; Comments'!$F228*I231/260</f>
        <v>0.37743239307692306</v>
      </c>
      <c r="AJ231" s="16"/>
      <c r="AK231" s="16"/>
      <c r="AL231" s="16"/>
      <c r="AM231" s="17">
        <f>'Conversions, Sources &amp; Comments'!$F228*P231/0.56</f>
        <v>2.4539591785714285</v>
      </c>
      <c r="AN231" s="17">
        <f>'Conversions, Sources &amp; Comments'!$F228*Q231/0.56</f>
        <v>3.7403959285714286</v>
      </c>
      <c r="AO231" s="17">
        <f>'Conversions, Sources &amp; Comments'!$F228*R231/0.835</f>
        <v>49.445571736526951</v>
      </c>
      <c r="AP231" s="17">
        <f>'Conversions, Sources &amp; Comments'!$F228*S231/0.835</f>
        <v>49.445571736526951</v>
      </c>
      <c r="AQ231" s="17">
        <f>'Conversions, Sources &amp; Comments'!$F228*T231/0.835</f>
        <v>0</v>
      </c>
      <c r="AR231" s="17">
        <f>'Conversions, Sources &amp; Comments'!$F228*U231/0.835</f>
        <v>0</v>
      </c>
      <c r="AS231" s="17">
        <f>'Conversions, Sources &amp; Comments'!$F228*V231</f>
        <v>205.22449800000001</v>
      </c>
      <c r="AT231" s="17">
        <f>'Conversions, Sources &amp; Comments'!$F228*W231/0.835</f>
        <v>4.3428002155688628</v>
      </c>
      <c r="AU231" s="17">
        <f>'Conversions, Sources &amp; Comments'!$F228*X231/56</f>
        <v>0</v>
      </c>
      <c r="AV231" s="17">
        <f>'Conversions, Sources &amp; Comments'!$F228*Y231/1000</f>
        <v>0.40681670400000003</v>
      </c>
      <c r="AW231" s="17">
        <f>'Conversions, Sources &amp; Comments'!$F228*Z231</f>
        <v>2.5426044000000001</v>
      </c>
      <c r="AX231" s="17">
        <f>'Conversions, Sources &amp; Comments'!$F228*AA231/1.069</f>
        <v>0</v>
      </c>
      <c r="AY231" s="17">
        <f>'Conversions, Sources &amp; Comments'!$F228*AB231/56</f>
        <v>1.929655125</v>
      </c>
      <c r="AZ231" s="17">
        <f>'Conversions, Sources &amp; Comments'!$F228*AC231/0.56</f>
        <v>1.1350912499999999</v>
      </c>
      <c r="BA231" s="16"/>
      <c r="BB231" s="17">
        <f t="shared" si="69"/>
        <v>0.23660482479784367</v>
      </c>
      <c r="BC231" s="17">
        <v>5.4370880000000001</v>
      </c>
      <c r="BD231" s="17">
        <f>AG231</f>
        <v>0.30541059568733159</v>
      </c>
      <c r="BE231" s="17"/>
      <c r="BF231" s="17">
        <f t="shared" si="72"/>
        <v>0.61118039694633974</v>
      </c>
      <c r="BG231" s="17">
        <f t="shared" si="50"/>
        <v>0.37743239307692306</v>
      </c>
      <c r="BH231" s="17">
        <f t="shared" si="66"/>
        <v>1.1350912499999999</v>
      </c>
      <c r="BI231" s="17">
        <f t="shared" si="71"/>
        <v>3.7403959285714286</v>
      </c>
      <c r="BJ231" s="17">
        <v>6.6885593220338988</v>
      </c>
      <c r="BK231" s="17">
        <f t="shared" si="62"/>
        <v>7.5672749999999997E-2</v>
      </c>
      <c r="BL231" s="17">
        <v>0.35</v>
      </c>
      <c r="BM231" s="17">
        <f t="shared" si="63"/>
        <v>1.929655125</v>
      </c>
      <c r="BN231" s="17">
        <v>5.55</v>
      </c>
      <c r="BO231" s="17">
        <f t="shared" si="64"/>
        <v>2.4539591785714285</v>
      </c>
      <c r="BP231" s="17">
        <f>AY231</f>
        <v>1.929655125</v>
      </c>
      <c r="BQ231" s="17">
        <v>1.8214936247723132</v>
      </c>
      <c r="BR231" s="17">
        <v>4.5279601539506453</v>
      </c>
      <c r="BS231" s="17"/>
      <c r="BT231" s="17">
        <f t="shared" si="73"/>
        <v>0.80865813299855782</v>
      </c>
      <c r="BU231" s="16"/>
      <c r="BV231" s="16">
        <f>BT231/'Conversions, Sources &amp; Comments'!F228</f>
        <v>13.357815940985326</v>
      </c>
    </row>
    <row r="232" spans="1:74" ht="12.75" customHeight="1">
      <c r="A232" s="13">
        <v>1621</v>
      </c>
      <c r="B232" s="14"/>
      <c r="C232" s="15">
        <v>3255</v>
      </c>
      <c r="D232" s="15">
        <v>861</v>
      </c>
      <c r="E232" s="15">
        <v>1417</v>
      </c>
      <c r="F232" s="15">
        <v>1942</v>
      </c>
      <c r="G232" s="15">
        <v>1246</v>
      </c>
      <c r="H232" s="15">
        <v>1470</v>
      </c>
      <c r="I232" s="15">
        <v>2111</v>
      </c>
      <c r="J232" s="7"/>
      <c r="K232" s="7"/>
      <c r="L232" s="7"/>
      <c r="M232" s="7"/>
      <c r="N232" s="7"/>
      <c r="O232" s="7"/>
      <c r="P232" s="15">
        <v>30.1</v>
      </c>
      <c r="Q232" s="15">
        <v>42</v>
      </c>
      <c r="R232" s="15">
        <v>682</v>
      </c>
      <c r="S232" s="15">
        <v>2625</v>
      </c>
      <c r="T232" s="7"/>
      <c r="U232" s="7"/>
      <c r="V232" s="7"/>
      <c r="W232" s="15">
        <v>59.5</v>
      </c>
      <c r="X232" s="7"/>
      <c r="Y232" s="7"/>
      <c r="Z232" s="7"/>
      <c r="AA232" s="15">
        <v>10.5</v>
      </c>
      <c r="AB232" s="7"/>
      <c r="AC232" s="15">
        <v>19.3</v>
      </c>
      <c r="AD232" s="15"/>
      <c r="AE232" s="17">
        <f>C232*'Conversions, Sources &amp; Comments'!$F229/222.6</f>
        <v>0.42843169811320758</v>
      </c>
      <c r="AF232" s="17">
        <f>E232*'Conversions, Sources &amp; Comments'!$F229/222.6</f>
        <v>0.18650928301886793</v>
      </c>
      <c r="AG232" s="17">
        <f>F232*'Conversions, Sources &amp; Comments'!$F229/222.6</f>
        <v>0.25561116981132076</v>
      </c>
      <c r="AH232" s="17">
        <f>G232*'Conversions, Sources &amp; Comments'!$F229/222.6</f>
        <v>0.16400181132075473</v>
      </c>
      <c r="AI232" s="17">
        <f>'Conversions, Sources &amp; Comments'!$F229*I232/260</f>
        <v>0.23788696615384616</v>
      </c>
      <c r="AJ232" s="16"/>
      <c r="AK232" s="16"/>
      <c r="AL232" s="16"/>
      <c r="AM232" s="17">
        <f>'Conversions, Sources &amp; Comments'!$F229*P232/0.56</f>
        <v>1.574832</v>
      </c>
      <c r="AN232" s="17">
        <f>'Conversions, Sources &amp; Comments'!$F229*Q232/0.56</f>
        <v>2.1974399999999998</v>
      </c>
      <c r="AO232" s="17">
        <f>'Conversions, Sources &amp; Comments'!$F229*R232/0.835</f>
        <v>23.930604071856287</v>
      </c>
      <c r="AP232" s="17">
        <f>'Conversions, Sources &amp; Comments'!$F229*S232/0.835</f>
        <v>92.108263473053896</v>
      </c>
      <c r="AQ232" s="17">
        <f>'Conversions, Sources &amp; Comments'!$F229*T232/0.835</f>
        <v>0</v>
      </c>
      <c r="AR232" s="17">
        <f>'Conversions, Sources &amp; Comments'!$F229*U232/0.835</f>
        <v>0</v>
      </c>
      <c r="AS232" s="17">
        <f>'Conversions, Sources &amp; Comments'!$F229*V232</f>
        <v>0</v>
      </c>
      <c r="AT232" s="17">
        <f>'Conversions, Sources &amp; Comments'!$F229*W232/0.835</f>
        <v>2.087787305389222</v>
      </c>
      <c r="AU232" s="17">
        <f>'Conversions, Sources &amp; Comments'!$F229*X232/56</f>
        <v>0</v>
      </c>
      <c r="AV232" s="17">
        <f>'Conversions, Sources &amp; Comments'!$F229*Y232/1000</f>
        <v>0</v>
      </c>
      <c r="AW232" s="17">
        <f>'Conversions, Sources &amp; Comments'!$F229*Z232</f>
        <v>0</v>
      </c>
      <c r="AX232" s="17">
        <f>'Conversions, Sources &amp; Comments'!$F229*AA232/1.069</f>
        <v>0.28778447146866232</v>
      </c>
      <c r="AY232" s="17">
        <f>'Conversions, Sources &amp; Comments'!$F229*AB232/56</f>
        <v>0</v>
      </c>
      <c r="AZ232" s="17">
        <f>'Conversions, Sources &amp; Comments'!$F229*AC232/0.56</f>
        <v>1.009776</v>
      </c>
      <c r="BA232" s="16"/>
      <c r="BB232" s="17">
        <f t="shared" si="69"/>
        <v>0.16400181132075473</v>
      </c>
      <c r="BC232" s="17">
        <v>5.4475733333333336</v>
      </c>
      <c r="BD232" s="17">
        <f t="shared" ref="BD232:BD237" si="74">AE232</f>
        <v>0.42843169811320758</v>
      </c>
      <c r="BE232" s="17"/>
      <c r="BF232" s="17">
        <f t="shared" si="72"/>
        <v>0.76456315420377374</v>
      </c>
      <c r="BG232" s="17">
        <f t="shared" ref="BG232:BG295" si="75">AI232</f>
        <v>0.23788696615384616</v>
      </c>
      <c r="BH232" s="17">
        <f t="shared" si="66"/>
        <v>1.009776</v>
      </c>
      <c r="BI232" s="17">
        <f t="shared" si="71"/>
        <v>2.1974399999999998</v>
      </c>
      <c r="BJ232" s="17">
        <v>7</v>
      </c>
      <c r="BK232" s="17">
        <f t="shared" si="62"/>
        <v>6.73184E-2</v>
      </c>
      <c r="BL232" s="17">
        <f t="shared" ref="BL232:BL263" si="76">AX232</f>
        <v>0.28778447146866232</v>
      </c>
      <c r="BM232" s="17">
        <f t="shared" si="63"/>
        <v>2.1</v>
      </c>
      <c r="BN232" s="17">
        <v>5.55</v>
      </c>
      <c r="BO232" s="17">
        <f t="shared" si="64"/>
        <v>1.574832</v>
      </c>
      <c r="BP232" s="17">
        <v>2.1</v>
      </c>
      <c r="BQ232" s="17">
        <v>1.8214936247723132</v>
      </c>
      <c r="BR232" s="17">
        <v>5.649959522780442</v>
      </c>
      <c r="BS232" s="17"/>
      <c r="BT232" s="17">
        <f t="shared" si="73"/>
        <v>0.80345116105749392</v>
      </c>
      <c r="BU232" s="16"/>
      <c r="BV232" s="16">
        <f>BT232/'Conversions, Sources &amp; Comments'!F229</f>
        <v>27.422290064489609</v>
      </c>
    </row>
    <row r="233" spans="1:74" ht="12.75" customHeight="1">
      <c r="A233" s="13">
        <v>1622</v>
      </c>
      <c r="B233" s="14"/>
      <c r="C233" s="15">
        <v>2520</v>
      </c>
      <c r="D233" s="15">
        <v>2995</v>
      </c>
      <c r="E233" s="15">
        <v>4200</v>
      </c>
      <c r="F233" s="15">
        <v>2614</v>
      </c>
      <c r="G233" s="15">
        <v>3853</v>
      </c>
      <c r="H233" s="15">
        <v>2146</v>
      </c>
      <c r="I233" s="15">
        <v>7346</v>
      </c>
      <c r="J233" s="7"/>
      <c r="K233" s="7"/>
      <c r="L233" s="7"/>
      <c r="M233" s="7"/>
      <c r="N233" s="7"/>
      <c r="O233" s="7"/>
      <c r="P233" s="15">
        <v>48.5</v>
      </c>
      <c r="Q233" s="15">
        <v>102.6</v>
      </c>
      <c r="R233" s="15">
        <v>577</v>
      </c>
      <c r="S233" s="7"/>
      <c r="T233" s="7"/>
      <c r="U233" s="7"/>
      <c r="V233" s="15">
        <v>756</v>
      </c>
      <c r="W233" s="15">
        <v>98</v>
      </c>
      <c r="X233" s="7"/>
      <c r="Y233" s="7"/>
      <c r="Z233" s="7"/>
      <c r="AA233" s="15">
        <v>9.92</v>
      </c>
      <c r="AB233" s="15">
        <v>5950</v>
      </c>
      <c r="AC233" s="15">
        <v>29.9</v>
      </c>
      <c r="AD233" s="15"/>
      <c r="AE233" s="17">
        <f>C233*'Conversions, Sources &amp; Comments'!$F230/222.6</f>
        <v>0.24952754716981129</v>
      </c>
      <c r="AF233" s="17">
        <f>E233*'Conversions, Sources &amp; Comments'!$F230/222.6</f>
        <v>0.41587924528301878</v>
      </c>
      <c r="AG233" s="17">
        <f>F233*'Conversions, Sources &amp; Comments'!$F230/222.6</f>
        <v>0.25883532075471694</v>
      </c>
      <c r="AH233" s="17">
        <f>G233*'Conversions, Sources &amp; Comments'!$F230/222.6</f>
        <v>0.38151969811320752</v>
      </c>
      <c r="AI233" s="17">
        <f>'Conversions, Sources &amp; Comments'!$F230*I233/260</f>
        <v>0.62275997538461525</v>
      </c>
      <c r="AJ233" s="16"/>
      <c r="AK233" s="16"/>
      <c r="AL233" s="16"/>
      <c r="AM233" s="17">
        <f>'Conversions, Sources &amp; Comments'!$F230*P233/0.56</f>
        <v>1.9089599999999998</v>
      </c>
      <c r="AN233" s="17">
        <f>'Conversions, Sources &amp; Comments'!$F230*Q233/0.56</f>
        <v>4.0383359999999993</v>
      </c>
      <c r="AO233" s="17">
        <f>'Conversions, Sources &amp; Comments'!$F230*R233/0.835</f>
        <v>15.231141556886227</v>
      </c>
      <c r="AP233" s="17">
        <f>'Conversions, Sources &amp; Comments'!$F230*S233/0.835</f>
        <v>0</v>
      </c>
      <c r="AQ233" s="17">
        <f>'Conversions, Sources &amp; Comments'!$F230*T233/0.835</f>
        <v>0</v>
      </c>
      <c r="AR233" s="17">
        <f>'Conversions, Sources &amp; Comments'!$F230*U233/0.835</f>
        <v>0</v>
      </c>
      <c r="AS233" s="17">
        <f>'Conversions, Sources &amp; Comments'!$F230*V233</f>
        <v>16.6634496</v>
      </c>
      <c r="AT233" s="17">
        <f>'Conversions, Sources &amp; Comments'!$F230*W233/0.835</f>
        <v>2.5869183233532933</v>
      </c>
      <c r="AU233" s="17">
        <f>'Conversions, Sources &amp; Comments'!$F230*X233/56</f>
        <v>0</v>
      </c>
      <c r="AV233" s="17">
        <f>'Conversions, Sources &amp; Comments'!$F230*Y233/1000</f>
        <v>0</v>
      </c>
      <c r="AW233" s="17">
        <f>'Conversions, Sources &amp; Comments'!$F230*Z233</f>
        <v>0</v>
      </c>
      <c r="AX233" s="17">
        <f>'Conversions, Sources &amp; Comments'!$F230*AA233/1.069</f>
        <v>0.20453944995322731</v>
      </c>
      <c r="AY233" s="17">
        <f>'Conversions, Sources &amp; Comments'!$F230*AB233/56</f>
        <v>2.3419199999999996</v>
      </c>
      <c r="AZ233" s="17">
        <f>'Conversions, Sources &amp; Comments'!$F230*AC233/0.56</f>
        <v>1.1768639999999997</v>
      </c>
      <c r="BA233" s="16"/>
      <c r="BB233" s="17">
        <f t="shared" si="69"/>
        <v>0.38151969811320752</v>
      </c>
      <c r="BC233" s="17">
        <v>5.4580586666666671</v>
      </c>
      <c r="BD233" s="17">
        <f t="shared" si="74"/>
        <v>0.24952754716981129</v>
      </c>
      <c r="BE233" s="17"/>
      <c r="BF233" s="17">
        <f t="shared" si="72"/>
        <v>0.54224582628166029</v>
      </c>
      <c r="BG233" s="17">
        <f t="shared" si="75"/>
        <v>0.62275997538461525</v>
      </c>
      <c r="BH233" s="17">
        <f t="shared" si="66"/>
        <v>1.1768639999999997</v>
      </c>
      <c r="BI233" s="17">
        <f t="shared" si="71"/>
        <v>4.0383359999999993</v>
      </c>
      <c r="BJ233" s="17">
        <v>8</v>
      </c>
      <c r="BK233" s="17">
        <f t="shared" si="62"/>
        <v>7.8457599999999975E-2</v>
      </c>
      <c r="BL233" s="17">
        <f t="shared" si="76"/>
        <v>0.20453944995322731</v>
      </c>
      <c r="BM233" s="17">
        <f t="shared" si="63"/>
        <v>2.3419199999999996</v>
      </c>
      <c r="BN233" s="17">
        <v>5.55</v>
      </c>
      <c r="BO233" s="17">
        <f t="shared" si="64"/>
        <v>1.9089599999999998</v>
      </c>
      <c r="BP233" s="17">
        <f>AY233</f>
        <v>2.3419199999999996</v>
      </c>
      <c r="BQ233" s="17">
        <v>1.8214936247723132</v>
      </c>
      <c r="BR233" s="17">
        <v>5.649959522780442</v>
      </c>
      <c r="BS233" s="17"/>
      <c r="BT233" s="17">
        <f t="shared" si="73"/>
        <v>0.77024775811206725</v>
      </c>
      <c r="BU233" s="16"/>
      <c r="BV233" s="16">
        <f>BT233/'Conversions, Sources &amp; Comments'!F230</f>
        <v>34.945183567076228</v>
      </c>
    </row>
    <row r="234" spans="1:74" ht="12.75" customHeight="1">
      <c r="A234" s="13">
        <v>1623</v>
      </c>
      <c r="B234" s="14"/>
      <c r="C234" s="15">
        <v>1351</v>
      </c>
      <c r="D234" s="15">
        <v>1206</v>
      </c>
      <c r="E234" s="15">
        <v>2325</v>
      </c>
      <c r="F234" s="15">
        <v>1772</v>
      </c>
      <c r="G234" s="15">
        <v>2022</v>
      </c>
      <c r="H234" s="15">
        <v>1037</v>
      </c>
      <c r="I234" s="15">
        <v>3767</v>
      </c>
      <c r="J234" s="7"/>
      <c r="K234" s="7"/>
      <c r="L234" s="7"/>
      <c r="M234" s="7"/>
      <c r="N234" s="7"/>
      <c r="O234" s="7"/>
      <c r="P234" s="15">
        <v>45.5</v>
      </c>
      <c r="Q234" s="15">
        <v>40.799999999999997</v>
      </c>
      <c r="R234" s="15">
        <v>577</v>
      </c>
      <c r="S234" s="15">
        <v>630</v>
      </c>
      <c r="T234" s="7"/>
      <c r="U234" s="7"/>
      <c r="V234" s="15">
        <v>840</v>
      </c>
      <c r="W234" s="15">
        <v>54.2</v>
      </c>
      <c r="X234" s="7"/>
      <c r="Y234" s="15">
        <v>7560</v>
      </c>
      <c r="Z234" s="15">
        <v>42</v>
      </c>
      <c r="AA234" s="15">
        <v>12.25</v>
      </c>
      <c r="AB234" s="15">
        <v>2730</v>
      </c>
      <c r="AC234" s="15">
        <v>16.3</v>
      </c>
      <c r="AD234" s="15"/>
      <c r="AE234" s="17">
        <f>C234*'Conversions, Sources &amp; Comments'!$F231/222.6</f>
        <v>0.22513267924528302</v>
      </c>
      <c r="AF234" s="17">
        <f>E234*'Conversions, Sources &amp; Comments'!$F231/222.6</f>
        <v>0.38744150943396227</v>
      </c>
      <c r="AG234" s="17">
        <f>F234*'Conversions, Sources &amp; Comments'!$F231/222.6</f>
        <v>0.29528875471698113</v>
      </c>
      <c r="AH234" s="17">
        <f>G234*'Conversions, Sources &amp; Comments'!$F231/222.6</f>
        <v>0.33694913207547172</v>
      </c>
      <c r="AI234" s="17">
        <f>'Conversions, Sources &amp; Comments'!$F231*I234/260</f>
        <v>0.53744078769230774</v>
      </c>
      <c r="AJ234" s="16"/>
      <c r="AK234" s="16"/>
      <c r="AL234" s="16"/>
      <c r="AM234" s="17">
        <f>'Conversions, Sources &amp; Comments'!$F231*P234/0.56</f>
        <v>3.0139199999999997</v>
      </c>
      <c r="AN234" s="17">
        <f>'Conversions, Sources &amp; Comments'!$F231*Q234/0.56</f>
        <v>2.7025919999999992</v>
      </c>
      <c r="AO234" s="17">
        <f>'Conversions, Sources &amp; Comments'!$F231*R234/0.835</f>
        <v>25.632896766467066</v>
      </c>
      <c r="AP234" s="17">
        <f>'Conversions, Sources &amp; Comments'!$F231*S234/0.835</f>
        <v>27.987391616766466</v>
      </c>
      <c r="AQ234" s="17">
        <f>'Conversions, Sources &amp; Comments'!$F231*T234/0.835</f>
        <v>0</v>
      </c>
      <c r="AR234" s="17">
        <f>'Conversions, Sources &amp; Comments'!$F231*U234/0.835</f>
        <v>0</v>
      </c>
      <c r="AS234" s="17">
        <f>'Conversions, Sources &amp; Comments'!$F231*V234</f>
        <v>31.159296000000001</v>
      </c>
      <c r="AT234" s="17">
        <f>'Conversions, Sources &amp; Comments'!$F231*W234/0.835</f>
        <v>2.4078041676646711</v>
      </c>
      <c r="AU234" s="17">
        <f>'Conversions, Sources &amp; Comments'!$F231*X234/56</f>
        <v>0</v>
      </c>
      <c r="AV234" s="17">
        <f>'Conversions, Sources &amp; Comments'!$F231*Y234/1000</f>
        <v>0.28043366400000003</v>
      </c>
      <c r="AW234" s="17">
        <f>'Conversions, Sources &amp; Comments'!$F231*Z234</f>
        <v>1.5579647999999999</v>
      </c>
      <c r="AX234" s="17">
        <f>'Conversions, Sources &amp; Comments'!$F231*AA234/1.069</f>
        <v>0.42507614593077642</v>
      </c>
      <c r="AY234" s="17">
        <f>'Conversions, Sources &amp; Comments'!$F231*AB234/56</f>
        <v>1.808352</v>
      </c>
      <c r="AZ234" s="17">
        <f>'Conversions, Sources &amp; Comments'!$F231*AC234/0.56</f>
        <v>1.079712</v>
      </c>
      <c r="BA234" s="16"/>
      <c r="BB234" s="17">
        <f t="shared" si="69"/>
        <v>0.33694913207547172</v>
      </c>
      <c r="BC234" s="17">
        <v>5.4685439999999996</v>
      </c>
      <c r="BD234" s="17">
        <f t="shared" si="74"/>
        <v>0.22513267924528302</v>
      </c>
      <c r="BE234" s="17"/>
      <c r="BF234" s="17">
        <f t="shared" si="72"/>
        <v>0.51219181566550942</v>
      </c>
      <c r="BG234" s="17">
        <f t="shared" si="75"/>
        <v>0.53744078769230774</v>
      </c>
      <c r="BH234" s="17">
        <f t="shared" si="66"/>
        <v>1.079712</v>
      </c>
      <c r="BI234" s="17">
        <f t="shared" si="71"/>
        <v>2.7025919999999992</v>
      </c>
      <c r="BJ234" s="17">
        <v>9.1207627118644083</v>
      </c>
      <c r="BK234" s="17">
        <f t="shared" si="62"/>
        <v>7.1980799999999998E-2</v>
      </c>
      <c r="BL234" s="17">
        <f t="shared" si="76"/>
        <v>0.42507614593077642</v>
      </c>
      <c r="BM234" s="17">
        <f t="shared" si="63"/>
        <v>1.808352</v>
      </c>
      <c r="BN234" s="17">
        <v>5.55</v>
      </c>
      <c r="BO234" s="17">
        <f t="shared" si="64"/>
        <v>3.0139199999999997</v>
      </c>
      <c r="BP234" s="17">
        <f>AY234</f>
        <v>1.808352</v>
      </c>
      <c r="BQ234" s="17">
        <v>1.8214936247723132</v>
      </c>
      <c r="BR234" s="17">
        <v>5.649959522780442</v>
      </c>
      <c r="BS234" s="17"/>
      <c r="BT234" s="17">
        <f t="shared" si="73"/>
        <v>0.83375469384715006</v>
      </c>
      <c r="BU234" s="16"/>
      <c r="BV234" s="16">
        <f>BT234/'Conversions, Sources &amp; Comments'!F231</f>
        <v>22.476565029954656</v>
      </c>
    </row>
    <row r="235" spans="1:74" ht="12.75" customHeight="1">
      <c r="A235" s="13">
        <v>1624</v>
      </c>
      <c r="B235" s="14"/>
      <c r="C235" s="15">
        <v>2135</v>
      </c>
      <c r="D235" s="15">
        <v>789</v>
      </c>
      <c r="E235" s="15">
        <v>2861</v>
      </c>
      <c r="F235" s="15">
        <v>2021</v>
      </c>
      <c r="G235" s="15">
        <v>1254</v>
      </c>
      <c r="H235" s="15">
        <v>1050</v>
      </c>
      <c r="I235" s="15">
        <v>2100</v>
      </c>
      <c r="J235" s="7"/>
      <c r="K235" s="7"/>
      <c r="L235" s="7"/>
      <c r="M235" s="7"/>
      <c r="N235" s="7"/>
      <c r="O235" s="7"/>
      <c r="P235" s="15">
        <v>42</v>
      </c>
      <c r="Q235" s="15">
        <v>38.5</v>
      </c>
      <c r="R235" s="15">
        <v>560</v>
      </c>
      <c r="S235" s="15">
        <v>630</v>
      </c>
      <c r="T235" s="7"/>
      <c r="U235" s="7"/>
      <c r="V235" s="15">
        <v>700</v>
      </c>
      <c r="W235" s="7"/>
      <c r="X235" s="7"/>
      <c r="Y235" s="15">
        <v>6048</v>
      </c>
      <c r="Z235" s="15">
        <v>39.9</v>
      </c>
      <c r="AA235" s="15">
        <v>10.5</v>
      </c>
      <c r="AB235" s="7"/>
      <c r="AC235" s="15">
        <v>10.7</v>
      </c>
      <c r="AD235" s="15"/>
      <c r="AE235" s="17">
        <f>C235*'Conversions, Sources &amp; Comments'!$F232/222.6</f>
        <v>0.35577962264150947</v>
      </c>
      <c r="AF235" s="17">
        <f>E235*'Conversions, Sources &amp; Comments'!$F232/222.6</f>
        <v>0.47676135849056606</v>
      </c>
      <c r="AG235" s="17">
        <f>F235*'Conversions, Sources &amp; Comments'!$F232/222.6</f>
        <v>0.33678249056603776</v>
      </c>
      <c r="AH235" s="17">
        <f>G235*'Conversions, Sources &amp; Comments'!$F232/222.6</f>
        <v>0.20896845283018867</v>
      </c>
      <c r="AI235" s="17">
        <f>'Conversions, Sources &amp; Comments'!$F232*I235/260</f>
        <v>0.29960861538461536</v>
      </c>
      <c r="AJ235" s="16"/>
      <c r="AK235" s="16"/>
      <c r="AL235" s="16"/>
      <c r="AM235" s="17">
        <f>'Conversions, Sources &amp; Comments'!$F232*P235/0.56</f>
        <v>2.7820799999999997</v>
      </c>
      <c r="AN235" s="17">
        <f>'Conversions, Sources &amp; Comments'!$F232*Q235/0.56</f>
        <v>2.5502399999999996</v>
      </c>
      <c r="AO235" s="17">
        <f>'Conversions, Sources &amp; Comments'!$F232*R235/0.835</f>
        <v>24.877681437125748</v>
      </c>
      <c r="AP235" s="17">
        <f>'Conversions, Sources &amp; Comments'!$F232*S235/0.835</f>
        <v>27.987391616766466</v>
      </c>
      <c r="AQ235" s="17">
        <f>'Conversions, Sources &amp; Comments'!$F232*T235/0.835</f>
        <v>0</v>
      </c>
      <c r="AR235" s="17">
        <f>'Conversions, Sources &amp; Comments'!$F232*U235/0.835</f>
        <v>0</v>
      </c>
      <c r="AS235" s="17">
        <f>'Conversions, Sources &amp; Comments'!$F232*V235</f>
        <v>25.966079999999998</v>
      </c>
      <c r="AT235" s="17">
        <f>'Conversions, Sources &amp; Comments'!$F232*W235/0.835</f>
        <v>0</v>
      </c>
      <c r="AU235" s="17">
        <f>'Conversions, Sources &amp; Comments'!$F232*X235/56</f>
        <v>0</v>
      </c>
      <c r="AV235" s="17">
        <f>'Conversions, Sources &amp; Comments'!$F232*Y235/1000</f>
        <v>0.22434693119999999</v>
      </c>
      <c r="AW235" s="17">
        <f>'Conversions, Sources &amp; Comments'!$F232*Z235</f>
        <v>1.48006656</v>
      </c>
      <c r="AX235" s="17">
        <f>'Conversions, Sources &amp; Comments'!$F232*AA235/1.069</f>
        <v>0.36435098222637979</v>
      </c>
      <c r="AY235" s="17">
        <f>'Conversions, Sources &amp; Comments'!$F232*AB235/56</f>
        <v>0</v>
      </c>
      <c r="AZ235" s="17">
        <f>'Conversions, Sources &amp; Comments'!$F232*AC235/0.56</f>
        <v>0.70876799999999984</v>
      </c>
      <c r="BA235" s="16"/>
      <c r="BB235" s="17">
        <f t="shared" si="69"/>
        <v>0.20896845283018867</v>
      </c>
      <c r="BC235" s="17">
        <v>5.4790293333333331</v>
      </c>
      <c r="BD235" s="17">
        <f t="shared" si="74"/>
        <v>0.35577962264150947</v>
      </c>
      <c r="BE235" s="17"/>
      <c r="BF235" s="17">
        <f t="shared" si="72"/>
        <v>0.67506377288271713</v>
      </c>
      <c r="BG235" s="17">
        <f t="shared" si="75"/>
        <v>0.29960861538461536</v>
      </c>
      <c r="BH235" s="17">
        <f t="shared" si="66"/>
        <v>0.70876799999999984</v>
      </c>
      <c r="BI235" s="17">
        <f t="shared" si="71"/>
        <v>2.5502399999999996</v>
      </c>
      <c r="BJ235" s="17">
        <v>9.1207627118644083</v>
      </c>
      <c r="BK235" s="17">
        <f t="shared" si="62"/>
        <v>4.7251199999999986E-2</v>
      </c>
      <c r="BL235" s="17">
        <f t="shared" si="76"/>
        <v>0.36435098222637979</v>
      </c>
      <c r="BM235" s="17">
        <f t="shared" si="63"/>
        <v>2.5</v>
      </c>
      <c r="BN235" s="17">
        <v>5.55</v>
      </c>
      <c r="BO235" s="17">
        <f t="shared" si="64"/>
        <v>2.7820799999999997</v>
      </c>
      <c r="BP235" s="17">
        <v>2.5</v>
      </c>
      <c r="BQ235" s="17">
        <v>1.8214936247723132</v>
      </c>
      <c r="BR235" s="17">
        <v>5.649959522780442</v>
      </c>
      <c r="BS235" s="17"/>
      <c r="BT235" s="17">
        <f t="shared" si="73"/>
        <v>0.82771590765507852</v>
      </c>
      <c r="BU235" s="16"/>
      <c r="BV235" s="16">
        <f>BT235/'Conversions, Sources &amp; Comments'!F232</f>
        <v>22.313769939804352</v>
      </c>
    </row>
    <row r="236" spans="1:74" ht="12.75" customHeight="1">
      <c r="A236" s="13">
        <v>1625</v>
      </c>
      <c r="B236" s="14"/>
      <c r="C236" s="15">
        <v>1781</v>
      </c>
      <c r="D236" s="15">
        <v>518</v>
      </c>
      <c r="E236" s="15">
        <v>2703</v>
      </c>
      <c r="F236" s="15">
        <v>2047</v>
      </c>
      <c r="G236" s="15">
        <v>1272</v>
      </c>
      <c r="H236" s="15">
        <v>939</v>
      </c>
      <c r="I236" s="15">
        <v>1794</v>
      </c>
      <c r="J236" s="7"/>
      <c r="K236" s="7"/>
      <c r="L236" s="7"/>
      <c r="M236" s="7"/>
      <c r="N236" s="7"/>
      <c r="O236" s="7"/>
      <c r="P236" s="15">
        <v>28</v>
      </c>
      <c r="Q236" s="15">
        <v>38.5</v>
      </c>
      <c r="R236" s="15">
        <v>560</v>
      </c>
      <c r="S236" s="15">
        <v>630</v>
      </c>
      <c r="T236" s="7"/>
      <c r="U236" s="7"/>
      <c r="V236" s="15">
        <v>682</v>
      </c>
      <c r="W236" s="15">
        <v>50.7</v>
      </c>
      <c r="X236" s="7"/>
      <c r="Y236" s="7"/>
      <c r="Z236" s="7"/>
      <c r="AA236" s="15">
        <v>8.75</v>
      </c>
      <c r="AB236" s="7"/>
      <c r="AC236" s="15">
        <v>10.7</v>
      </c>
      <c r="AD236" s="15"/>
      <c r="AE236" s="17">
        <f>C236*'Conversions, Sources &amp; Comments'!$F233/222.6</f>
        <v>0.7043350943396226</v>
      </c>
      <c r="AF236" s="17">
        <f>E236*'Conversions, Sources &amp; Comments'!$F233/222.6</f>
        <v>1.0689599999999999</v>
      </c>
      <c r="AG236" s="17">
        <f>F236*'Conversions, Sources &amp; Comments'!$F233/222.6</f>
        <v>0.80953056603773588</v>
      </c>
      <c r="AH236" s="17">
        <f>G236*'Conversions, Sources &amp; Comments'!$F233/222.6</f>
        <v>0.50304000000000004</v>
      </c>
      <c r="AI236" s="17">
        <f>'Conversions, Sources &amp; Comments'!$F233*I236/260</f>
        <v>0.60742079999999998</v>
      </c>
      <c r="AJ236" s="16"/>
      <c r="AK236" s="16"/>
      <c r="AL236" s="16"/>
      <c r="AM236" s="17">
        <f>'Conversions, Sources &amp; Comments'!$F233*P236/0.56</f>
        <v>4.4015999999999993</v>
      </c>
      <c r="AN236" s="17">
        <f>'Conversions, Sources &amp; Comments'!$F233*Q236/0.56</f>
        <v>6.0521999999999991</v>
      </c>
      <c r="AO236" s="17">
        <f>'Conversions, Sources &amp; Comments'!$F233*R236/0.835</f>
        <v>59.039425149700598</v>
      </c>
      <c r="AP236" s="17">
        <f>'Conversions, Sources &amp; Comments'!$F233*S236/0.835</f>
        <v>66.419353293413181</v>
      </c>
      <c r="AQ236" s="17">
        <f>'Conversions, Sources &amp; Comments'!$F233*T236/0.835</f>
        <v>0</v>
      </c>
      <c r="AR236" s="17">
        <f>'Conversions, Sources &amp; Comments'!$F233*U236/0.835</f>
        <v>0</v>
      </c>
      <c r="AS236" s="17">
        <f>'Conversions, Sources &amp; Comments'!$F233*V236</f>
        <v>60.037824000000001</v>
      </c>
      <c r="AT236" s="17">
        <f>'Conversions, Sources &amp; Comments'!$F233*W236/0.835</f>
        <v>5.3451765269461085</v>
      </c>
      <c r="AU236" s="17">
        <f>'Conversions, Sources &amp; Comments'!$F233*X236/56</f>
        <v>0</v>
      </c>
      <c r="AV236" s="17">
        <f>'Conversions, Sources &amp; Comments'!$F233*Y236/1000</f>
        <v>0</v>
      </c>
      <c r="AW236" s="17">
        <f>'Conversions, Sources &amp; Comments'!$F233*Z236</f>
        <v>0</v>
      </c>
      <c r="AX236" s="17">
        <f>'Conversions, Sources &amp; Comments'!$F233*AA236/1.069</f>
        <v>0.72056127221702526</v>
      </c>
      <c r="AY236" s="17">
        <f>'Conversions, Sources &amp; Comments'!$F233*AB236/56</f>
        <v>0</v>
      </c>
      <c r="AZ236" s="17">
        <f>'Conversions, Sources &amp; Comments'!$F233*AC236/0.56</f>
        <v>1.6820399999999998</v>
      </c>
      <c r="BA236" s="16"/>
      <c r="BB236" s="17">
        <f t="shared" si="69"/>
        <v>0.50304000000000004</v>
      </c>
      <c r="BC236" s="17">
        <v>5.4895146666666665</v>
      </c>
      <c r="BD236" s="17">
        <f t="shared" si="74"/>
        <v>0.7043350943396226</v>
      </c>
      <c r="BE236" s="17"/>
      <c r="BF236" s="17">
        <f t="shared" si="72"/>
        <v>1.1090897714753207</v>
      </c>
      <c r="BG236" s="17">
        <f t="shared" si="75"/>
        <v>0.60742079999999998</v>
      </c>
      <c r="BH236" s="17">
        <f t="shared" si="66"/>
        <v>1.6820399999999998</v>
      </c>
      <c r="BI236" s="17">
        <f t="shared" si="71"/>
        <v>6.0521999999999991</v>
      </c>
      <c r="BJ236" s="17">
        <v>9.7288135593220346</v>
      </c>
      <c r="BK236" s="17">
        <f t="shared" si="62"/>
        <v>0.11213599999999999</v>
      </c>
      <c r="BL236" s="17">
        <f t="shared" si="76"/>
        <v>0.72056127221702526</v>
      </c>
      <c r="BM236" s="17">
        <f t="shared" si="63"/>
        <v>3.5</v>
      </c>
      <c r="BN236" s="17">
        <v>5.55</v>
      </c>
      <c r="BO236" s="17">
        <f t="shared" si="64"/>
        <v>4.4015999999999993</v>
      </c>
      <c r="BP236" s="17">
        <v>3.5</v>
      </c>
      <c r="BQ236" s="17">
        <v>1.8214936247723132</v>
      </c>
      <c r="BR236" s="17">
        <v>5.6599501924383073</v>
      </c>
      <c r="BS236" s="17"/>
      <c r="BT236" s="17">
        <f t="shared" si="73"/>
        <v>1.3562572796307706</v>
      </c>
      <c r="BU236" s="16"/>
      <c r="BV236" s="16">
        <f>BT236/'Conversions, Sources &amp; Comments'!F233</f>
        <v>15.406412209546195</v>
      </c>
    </row>
    <row r="237" spans="1:74" ht="12.75" customHeight="1">
      <c r="A237" s="13">
        <v>1626</v>
      </c>
      <c r="B237" s="14"/>
      <c r="C237" s="15">
        <v>2793</v>
      </c>
      <c r="D237" s="15">
        <v>945</v>
      </c>
      <c r="E237" s="15">
        <v>3150</v>
      </c>
      <c r="F237" s="15">
        <v>2373</v>
      </c>
      <c r="G237" s="15">
        <v>1942</v>
      </c>
      <c r="H237" s="15">
        <v>1009</v>
      </c>
      <c r="I237" s="15">
        <v>2597</v>
      </c>
      <c r="J237" s="7"/>
      <c r="K237" s="7"/>
      <c r="L237" s="7"/>
      <c r="M237" s="7"/>
      <c r="N237" s="7"/>
      <c r="O237" s="7"/>
      <c r="P237" s="15">
        <v>24.5</v>
      </c>
      <c r="Q237" s="15">
        <v>35</v>
      </c>
      <c r="R237" s="15">
        <v>560</v>
      </c>
      <c r="S237" s="15">
        <v>630</v>
      </c>
      <c r="T237" s="7"/>
      <c r="U237" s="7"/>
      <c r="V237" s="15">
        <v>735</v>
      </c>
      <c r="W237" s="15">
        <v>52.5</v>
      </c>
      <c r="X237" s="7"/>
      <c r="Y237" s="7"/>
      <c r="Z237" s="7"/>
      <c r="AA237" s="15">
        <v>12.25</v>
      </c>
      <c r="AB237" s="15">
        <v>2950</v>
      </c>
      <c r="AC237" s="15">
        <v>11.1</v>
      </c>
      <c r="AD237" s="15"/>
      <c r="AE237" s="17">
        <f>C237*'Conversions, Sources &amp; Comments'!$F234/222.6</f>
        <v>1.1045524528301887</v>
      </c>
      <c r="AF237" s="17">
        <f>E237*'Conversions, Sources &amp; Comments'!$F234/222.6</f>
        <v>1.2457358490566037</v>
      </c>
      <c r="AG237" s="17">
        <f>F237*'Conversions, Sources &amp; Comments'!$F234/222.6</f>
        <v>0.93845433962264146</v>
      </c>
      <c r="AH237" s="17">
        <f>G237*'Conversions, Sources &amp; Comments'!$F234/222.6</f>
        <v>0.76800603773584908</v>
      </c>
      <c r="AI237" s="17">
        <f>'Conversions, Sources &amp; Comments'!$F234*I237/260</f>
        <v>0.87930424615384617</v>
      </c>
      <c r="AJ237" s="16"/>
      <c r="AK237" s="16"/>
      <c r="AL237" s="16"/>
      <c r="AM237" s="17">
        <f>'Conversions, Sources &amp; Comments'!$F234*P237/0.56</f>
        <v>3.8513999999999995</v>
      </c>
      <c r="AN237" s="17">
        <f>'Conversions, Sources &amp; Comments'!$F234*Q237/0.56</f>
        <v>5.5019999999999989</v>
      </c>
      <c r="AO237" s="17">
        <f>'Conversions, Sources &amp; Comments'!$F234*R237/0.835</f>
        <v>59.039425149700598</v>
      </c>
      <c r="AP237" s="17">
        <f>'Conversions, Sources &amp; Comments'!$F234*S237/0.835</f>
        <v>66.419353293413181</v>
      </c>
      <c r="AQ237" s="17">
        <f>'Conversions, Sources &amp; Comments'!$F234*T237/0.835</f>
        <v>0</v>
      </c>
      <c r="AR237" s="17">
        <f>'Conversions, Sources &amp; Comments'!$F234*U237/0.835</f>
        <v>0</v>
      </c>
      <c r="AS237" s="17">
        <f>'Conversions, Sources &amp; Comments'!$F234*V237</f>
        <v>64.703519999999997</v>
      </c>
      <c r="AT237" s="17">
        <f>'Conversions, Sources &amp; Comments'!$F234*W237/0.835</f>
        <v>5.5349461077844309</v>
      </c>
      <c r="AU237" s="17">
        <f>'Conversions, Sources &amp; Comments'!$F234*X237/56</f>
        <v>0</v>
      </c>
      <c r="AV237" s="17">
        <f>'Conversions, Sources &amp; Comments'!$F234*Y237/1000</f>
        <v>0</v>
      </c>
      <c r="AW237" s="17">
        <f>'Conversions, Sources &amp; Comments'!$F234*Z237</f>
        <v>0</v>
      </c>
      <c r="AX237" s="17">
        <f>'Conversions, Sources &amp; Comments'!$F234*AA237/1.069</f>
        <v>1.0087857811038354</v>
      </c>
      <c r="AY237" s="17">
        <f>'Conversions, Sources &amp; Comments'!$F234*AB237/56</f>
        <v>4.6373999999999995</v>
      </c>
      <c r="AZ237" s="17">
        <f>'Conversions, Sources &amp; Comments'!$F234*AC237/0.56</f>
        <v>1.7449199999999998</v>
      </c>
      <c r="BA237" s="16"/>
      <c r="BB237" s="17">
        <f t="shared" si="69"/>
        <v>0.76800603773584908</v>
      </c>
      <c r="BC237" s="17">
        <v>6.1622399999999997</v>
      </c>
      <c r="BD237" s="17">
        <f t="shared" si="74"/>
        <v>1.1045524528301887</v>
      </c>
      <c r="BE237" s="17"/>
      <c r="BF237" s="17">
        <f t="shared" si="72"/>
        <v>1.6264557670943396</v>
      </c>
      <c r="BG237" s="17">
        <f t="shared" si="75"/>
        <v>0.87930424615384617</v>
      </c>
      <c r="BH237" s="17">
        <f t="shared" si="66"/>
        <v>1.7449199999999998</v>
      </c>
      <c r="BI237" s="17">
        <f t="shared" si="71"/>
        <v>5.5019999999999989</v>
      </c>
      <c r="BJ237" s="17">
        <v>7.296610169491526</v>
      </c>
      <c r="BK237" s="17">
        <f t="shared" si="62"/>
        <v>0.11632799999999999</v>
      </c>
      <c r="BL237" s="17">
        <f t="shared" si="76"/>
        <v>1.0087857811038354</v>
      </c>
      <c r="BM237" s="17">
        <f t="shared" si="63"/>
        <v>4.6373999999999995</v>
      </c>
      <c r="BN237" s="17">
        <v>5.55</v>
      </c>
      <c r="BO237" s="17">
        <f t="shared" si="64"/>
        <v>3.8513999999999995</v>
      </c>
      <c r="BP237" s="17">
        <f>AY237</f>
        <v>4.6373999999999995</v>
      </c>
      <c r="BQ237" s="17">
        <v>1.8214936247723132</v>
      </c>
      <c r="BR237" s="17">
        <v>5.0675592236606501</v>
      </c>
      <c r="BS237" s="17"/>
      <c r="BT237" s="17">
        <f t="shared" si="73"/>
        <v>1.7216084783521504</v>
      </c>
      <c r="BU237" s="16"/>
      <c r="BV237" s="16">
        <f>BT237/'Conversions, Sources &amp; Comments'!F234</f>
        <v>19.556621209925371</v>
      </c>
    </row>
    <row r="238" spans="1:74" ht="12.75" customHeight="1">
      <c r="A238" s="13">
        <v>1627</v>
      </c>
      <c r="B238" s="14"/>
      <c r="C238" s="7"/>
      <c r="D238" s="15">
        <v>723</v>
      </c>
      <c r="E238" s="15">
        <v>2345</v>
      </c>
      <c r="F238" s="15">
        <v>1543</v>
      </c>
      <c r="G238" s="15">
        <v>1307</v>
      </c>
      <c r="H238" s="15">
        <v>824</v>
      </c>
      <c r="I238" s="15">
        <v>1974</v>
      </c>
      <c r="J238" s="7"/>
      <c r="K238" s="7"/>
      <c r="L238" s="7"/>
      <c r="M238" s="7"/>
      <c r="N238" s="7"/>
      <c r="O238" s="7"/>
      <c r="P238" s="15">
        <v>28</v>
      </c>
      <c r="Q238" s="7"/>
      <c r="R238" s="15">
        <v>560</v>
      </c>
      <c r="S238" s="15">
        <v>630</v>
      </c>
      <c r="T238" s="7"/>
      <c r="U238" s="7"/>
      <c r="V238" s="15">
        <v>700</v>
      </c>
      <c r="W238" s="15">
        <v>47.2</v>
      </c>
      <c r="X238" s="7"/>
      <c r="Y238" s="15">
        <v>7728</v>
      </c>
      <c r="Z238" s="15">
        <v>42</v>
      </c>
      <c r="AA238" s="15">
        <v>10.5</v>
      </c>
      <c r="AB238" s="7"/>
      <c r="AC238" s="15">
        <v>10.5</v>
      </c>
      <c r="AD238" s="15"/>
      <c r="AE238" s="16"/>
      <c r="AF238" s="17">
        <f>E238*'Conversions, Sources &amp; Comments'!$F235/222.6</f>
        <v>0.92738113207547168</v>
      </c>
      <c r="AG238" s="17">
        <f>F238*'Conversions, Sources &amp; Comments'!$F235/222.6</f>
        <v>0.61021283018867922</v>
      </c>
      <c r="AH238" s="17">
        <f>G238*'Conversions, Sources &amp; Comments'!$F235/222.6</f>
        <v>0.51688150943396227</v>
      </c>
      <c r="AI238" s="17">
        <f>'Conversions, Sources &amp; Comments'!$F235*I238/260</f>
        <v>0.66836603076923085</v>
      </c>
      <c r="AJ238" s="16"/>
      <c r="AK238" s="16"/>
      <c r="AL238" s="16"/>
      <c r="AM238" s="17">
        <f>'Conversions, Sources &amp; Comments'!$F235*P238/0.56</f>
        <v>4.4015999999999993</v>
      </c>
      <c r="AN238" s="17">
        <f>'Conversions, Sources &amp; Comments'!$F235*Q238/0.56</f>
        <v>0</v>
      </c>
      <c r="AO238" s="17">
        <f>'Conversions, Sources &amp; Comments'!$F235*R238/0.835</f>
        <v>59.039425149700598</v>
      </c>
      <c r="AP238" s="17">
        <f>'Conversions, Sources &amp; Comments'!$F235*S238/0.835</f>
        <v>66.419353293413181</v>
      </c>
      <c r="AQ238" s="17">
        <f>'Conversions, Sources &amp; Comments'!$F235*T238/0.835</f>
        <v>0</v>
      </c>
      <c r="AR238" s="17">
        <f>'Conversions, Sources &amp; Comments'!$F235*U238/0.835</f>
        <v>0</v>
      </c>
      <c r="AS238" s="17">
        <f>'Conversions, Sources &amp; Comments'!$F235*V238</f>
        <v>61.622399999999999</v>
      </c>
      <c r="AT238" s="17">
        <f>'Conversions, Sources &amp; Comments'!$F235*W238/0.835</f>
        <v>4.9761801197604791</v>
      </c>
      <c r="AU238" s="17">
        <f>'Conversions, Sources &amp; Comments'!$F235*X238/56</f>
        <v>0</v>
      </c>
      <c r="AV238" s="17">
        <f>'Conversions, Sources &amp; Comments'!$F235*Y238/1000</f>
        <v>0.68031129599999995</v>
      </c>
      <c r="AW238" s="17">
        <f>'Conversions, Sources &amp; Comments'!$F235*Z238</f>
        <v>3.6973440000000002</v>
      </c>
      <c r="AX238" s="17">
        <f>'Conversions, Sources &amp; Comments'!$F235*AA238/1.069</f>
        <v>0.8646735266604304</v>
      </c>
      <c r="AY238" s="17">
        <f>'Conversions, Sources &amp; Comments'!$F235*AB238/56</f>
        <v>0</v>
      </c>
      <c r="AZ238" s="17">
        <f>'Conversions, Sources &amp; Comments'!$F235*AC238/0.56</f>
        <v>1.6505999999999998</v>
      </c>
      <c r="BA238" s="16"/>
      <c r="BB238" s="17">
        <f t="shared" si="69"/>
        <v>0.51688150943396227</v>
      </c>
      <c r="BC238" s="17">
        <v>5.5460159999999998</v>
      </c>
      <c r="BD238" s="17">
        <f>AG238</f>
        <v>0.61021283018867922</v>
      </c>
      <c r="BE238" s="17"/>
      <c r="BF238" s="17">
        <f t="shared" si="72"/>
        <v>0.99359463318762264</v>
      </c>
      <c r="BG238" s="17">
        <f t="shared" si="75"/>
        <v>0.66836603076923085</v>
      </c>
      <c r="BH238" s="17">
        <f t="shared" si="66"/>
        <v>1.6505999999999998</v>
      </c>
      <c r="BI238" s="17">
        <v>5</v>
      </c>
      <c r="BJ238" s="17">
        <v>9.7288135593220346</v>
      </c>
      <c r="BK238" s="17">
        <f t="shared" si="62"/>
        <v>0.11003999999999999</v>
      </c>
      <c r="BL238" s="17">
        <f t="shared" si="76"/>
        <v>0.8646735266604304</v>
      </c>
      <c r="BM238" s="17">
        <f t="shared" si="63"/>
        <v>4.7</v>
      </c>
      <c r="BN238" s="17">
        <v>5.55</v>
      </c>
      <c r="BO238" s="17">
        <f t="shared" si="64"/>
        <v>4.4015999999999993</v>
      </c>
      <c r="BP238" s="17">
        <v>4.7</v>
      </c>
      <c r="BQ238" s="17">
        <v>1.8214936247723132</v>
      </c>
      <c r="BR238" s="17">
        <v>4.7852306172432959</v>
      </c>
      <c r="BS238" s="17"/>
      <c r="BT238" s="17">
        <f t="shared" si="73"/>
        <v>1.3760683687962432</v>
      </c>
      <c r="BU238" s="16"/>
      <c r="BV238" s="16">
        <f>BT238/'Conversions, Sources &amp; Comments'!F235</f>
        <v>15.631456388543294</v>
      </c>
    </row>
    <row r="239" spans="1:74" ht="12.75" customHeight="1">
      <c r="A239" s="13">
        <v>1628</v>
      </c>
      <c r="B239" s="14"/>
      <c r="C239" s="7"/>
      <c r="D239" s="15">
        <v>777</v>
      </c>
      <c r="E239" s="15">
        <v>2152</v>
      </c>
      <c r="F239" s="15">
        <v>1417</v>
      </c>
      <c r="G239" s="15">
        <v>1431</v>
      </c>
      <c r="H239" s="15">
        <v>770</v>
      </c>
      <c r="I239" s="15">
        <v>2064</v>
      </c>
      <c r="J239" s="7"/>
      <c r="K239" s="7"/>
      <c r="L239" s="7"/>
      <c r="M239" s="7"/>
      <c r="N239" s="7"/>
      <c r="O239" s="7"/>
      <c r="P239" s="15">
        <v>28</v>
      </c>
      <c r="Q239" s="7"/>
      <c r="R239" s="15">
        <v>560</v>
      </c>
      <c r="S239" s="15">
        <v>630</v>
      </c>
      <c r="T239" s="7"/>
      <c r="U239" s="7"/>
      <c r="V239" s="15">
        <v>700</v>
      </c>
      <c r="W239" s="15">
        <v>38.5</v>
      </c>
      <c r="X239" s="15">
        <v>3809</v>
      </c>
      <c r="Y239" s="7"/>
      <c r="Z239" s="7"/>
      <c r="AA239" s="15">
        <v>10.5</v>
      </c>
      <c r="AB239" s="15">
        <v>3377</v>
      </c>
      <c r="AC239" s="15">
        <v>10.4</v>
      </c>
      <c r="AD239" s="15"/>
      <c r="AE239" s="16"/>
      <c r="AF239" s="17">
        <f>E239*'Conversions, Sources &amp; Comments'!$F236/222.6</f>
        <v>0.79778294339622646</v>
      </c>
      <c r="AG239" s="17">
        <f>F239*'Conversions, Sources &amp; Comments'!$F236/222.6</f>
        <v>0.52530596226415094</v>
      </c>
      <c r="AH239" s="17">
        <f>G239*'Conversions, Sources &amp; Comments'!$F236/222.6</f>
        <v>0.53049600000000008</v>
      </c>
      <c r="AI239" s="17">
        <f>'Conversions, Sources &amp; Comments'!$F236*I239/260</f>
        <v>0.65509454769230768</v>
      </c>
      <c r="AJ239" s="16"/>
      <c r="AK239" s="16"/>
      <c r="AL239" s="16"/>
      <c r="AM239" s="17">
        <f>'Conversions, Sources &amp; Comments'!$F236*P239/0.56</f>
        <v>4.12608</v>
      </c>
      <c r="AN239" s="17">
        <f>'Conversions, Sources &amp; Comments'!$F236*Q239/0.56</f>
        <v>0</v>
      </c>
      <c r="AO239" s="17">
        <f>'Conversions, Sources &amp; Comments'!$F236*R239/0.835</f>
        <v>55.343827544910184</v>
      </c>
      <c r="AP239" s="17">
        <f>'Conversions, Sources &amp; Comments'!$F236*S239/0.835</f>
        <v>62.261805988023951</v>
      </c>
      <c r="AQ239" s="17">
        <f>'Conversions, Sources &amp; Comments'!$F236*T239/0.835</f>
        <v>0</v>
      </c>
      <c r="AR239" s="17">
        <f>'Conversions, Sources &amp; Comments'!$F236*U239/0.835</f>
        <v>0</v>
      </c>
      <c r="AS239" s="17">
        <f>'Conversions, Sources &amp; Comments'!$F236*V239</f>
        <v>57.765120000000003</v>
      </c>
      <c r="AT239" s="17">
        <f>'Conversions, Sources &amp; Comments'!$F236*W239/0.835</f>
        <v>3.8048881437125752</v>
      </c>
      <c r="AU239" s="17">
        <f>'Conversions, Sources &amp; Comments'!$F236*X239/56</f>
        <v>5.6129424000000006</v>
      </c>
      <c r="AV239" s="17">
        <f>'Conversions, Sources &amp; Comments'!$F236*Y239/1000</f>
        <v>0</v>
      </c>
      <c r="AW239" s="17">
        <f>'Conversions, Sources &amp; Comments'!$F236*Z239</f>
        <v>0</v>
      </c>
      <c r="AX239" s="17">
        <f>'Conversions, Sources &amp; Comments'!$F236*AA239/1.069</f>
        <v>0.81054892422825076</v>
      </c>
      <c r="AY239" s="17">
        <f>'Conversions, Sources &amp; Comments'!$F236*AB239/56</f>
        <v>4.9763472000000002</v>
      </c>
      <c r="AZ239" s="17">
        <f>'Conversions, Sources &amp; Comments'!$F236*AC239/0.56</f>
        <v>1.5325439999999999</v>
      </c>
      <c r="BA239" s="16"/>
      <c r="BB239" s="17">
        <f t="shared" si="69"/>
        <v>0.53049600000000008</v>
      </c>
      <c r="BC239" s="17">
        <v>5.1988608000000003</v>
      </c>
      <c r="BD239" s="17">
        <f>AG239</f>
        <v>0.52530596226415094</v>
      </c>
      <c r="BE239" s="17"/>
      <c r="BF239" s="17">
        <f t="shared" si="72"/>
        <v>0.87795224532987171</v>
      </c>
      <c r="BG239" s="17">
        <f t="shared" si="75"/>
        <v>0.65509454769230768</v>
      </c>
      <c r="BH239" s="17">
        <f t="shared" si="66"/>
        <v>1.5325439999999999</v>
      </c>
      <c r="BI239" s="17">
        <v>5</v>
      </c>
      <c r="BJ239" s="17">
        <v>10.944915254237289</v>
      </c>
      <c r="BK239" s="17">
        <f t="shared" si="62"/>
        <v>0.1021696</v>
      </c>
      <c r="BL239" s="17">
        <f t="shared" si="76"/>
        <v>0.81054892422825076</v>
      </c>
      <c r="BM239" s="17">
        <f t="shared" si="63"/>
        <v>4.9763472000000002</v>
      </c>
      <c r="BN239" s="17">
        <v>5.55</v>
      </c>
      <c r="BO239" s="17">
        <f t="shared" si="64"/>
        <v>4.12608</v>
      </c>
      <c r="BP239" s="17">
        <f>AY239</f>
        <v>4.9763472000000002</v>
      </c>
      <c r="BQ239" s="17">
        <v>1.8214936247723132</v>
      </c>
      <c r="BR239" s="17">
        <v>3.8491777635993167</v>
      </c>
      <c r="BS239" s="17"/>
      <c r="BT239" s="17">
        <f t="shared" si="73"/>
        <v>1.3085288853049519</v>
      </c>
      <c r="BU239" s="16"/>
      <c r="BV239" s="16">
        <f>BT239/'Conversions, Sources &amp; Comments'!F236</f>
        <v>15.856804585768476</v>
      </c>
    </row>
    <row r="240" spans="1:74" ht="12.75" customHeight="1">
      <c r="A240" s="13">
        <v>1629</v>
      </c>
      <c r="B240" s="14"/>
      <c r="C240" s="7"/>
      <c r="D240" s="15">
        <v>777</v>
      </c>
      <c r="E240" s="15">
        <v>2068</v>
      </c>
      <c r="F240" s="15">
        <v>1575</v>
      </c>
      <c r="G240" s="15">
        <v>1440</v>
      </c>
      <c r="H240" s="15">
        <v>890</v>
      </c>
      <c r="I240" s="15">
        <v>2016</v>
      </c>
      <c r="J240" s="7"/>
      <c r="K240" s="7"/>
      <c r="L240" s="7"/>
      <c r="M240" s="7"/>
      <c r="N240" s="7"/>
      <c r="O240" s="7"/>
      <c r="P240" s="15">
        <v>28</v>
      </c>
      <c r="Q240" s="7"/>
      <c r="R240" s="15">
        <v>555</v>
      </c>
      <c r="S240" s="15">
        <v>630</v>
      </c>
      <c r="T240" s="7"/>
      <c r="U240" s="15">
        <v>56</v>
      </c>
      <c r="V240" s="15">
        <v>656</v>
      </c>
      <c r="W240" s="7"/>
      <c r="X240" s="7"/>
      <c r="Y240" s="7"/>
      <c r="Z240" s="7"/>
      <c r="AA240" s="15">
        <v>9.6199999999999992</v>
      </c>
      <c r="AB240" s="15">
        <v>3202</v>
      </c>
      <c r="AC240" s="15">
        <v>10.9</v>
      </c>
      <c r="AD240" s="15"/>
      <c r="AE240" s="16"/>
      <c r="AF240" s="17">
        <f>E240*'Conversions, Sources &amp; Comments'!$F237/222.6</f>
        <v>0.76664271698113207</v>
      </c>
      <c r="AG240" s="17">
        <f>F240*'Conversions, Sources &amp; Comments'!$F237/222.6</f>
        <v>0.58387924528301882</v>
      </c>
      <c r="AH240" s="17">
        <f>G240*'Conversions, Sources &amp; Comments'!$F237/222.6</f>
        <v>0.53383245283018865</v>
      </c>
      <c r="AI240" s="17">
        <f>'Conversions, Sources &amp; Comments'!$F237*I240/260</f>
        <v>0.63985979076923083</v>
      </c>
      <c r="AJ240" s="16"/>
      <c r="AK240" s="16"/>
      <c r="AL240" s="16"/>
      <c r="AM240" s="17">
        <f>'Conversions, Sources &amp; Comments'!$F237*P240/0.56</f>
        <v>4.12608</v>
      </c>
      <c r="AN240" s="17">
        <f>'Conversions, Sources &amp; Comments'!$F237*Q240/0.56</f>
        <v>0</v>
      </c>
      <c r="AO240" s="17">
        <f>'Conversions, Sources &amp; Comments'!$F237*R240/0.835</f>
        <v>54.849686227544915</v>
      </c>
      <c r="AP240" s="17">
        <f>'Conversions, Sources &amp; Comments'!$F237*S240/0.835</f>
        <v>62.261805988023951</v>
      </c>
      <c r="AQ240" s="17">
        <f>'Conversions, Sources &amp; Comments'!$F237*T240/0.835</f>
        <v>0</v>
      </c>
      <c r="AR240" s="17">
        <f>'Conversions, Sources &amp; Comments'!$F237*U240/0.835</f>
        <v>5.5343827544910189</v>
      </c>
      <c r="AS240" s="17">
        <f>'Conversions, Sources &amp; Comments'!$F237*V240</f>
        <v>54.1341696</v>
      </c>
      <c r="AT240" s="17">
        <f>'Conversions, Sources &amp; Comments'!$F237*W240/0.835</f>
        <v>0</v>
      </c>
      <c r="AU240" s="17">
        <f>'Conversions, Sources &amp; Comments'!$F237*X240/56</f>
        <v>0</v>
      </c>
      <c r="AV240" s="17">
        <f>'Conversions, Sources &amp; Comments'!$F237*Y240/1000</f>
        <v>0</v>
      </c>
      <c r="AW240" s="17">
        <f>'Conversions, Sources &amp; Comments'!$F237*Z240</f>
        <v>0</v>
      </c>
      <c r="AX240" s="17">
        <f>'Conversions, Sources &amp; Comments'!$F237*AA240/1.069</f>
        <v>0.74261720486435923</v>
      </c>
      <c r="AY240" s="17">
        <f>'Conversions, Sources &amp; Comments'!$F237*AB240/56</f>
        <v>4.7184672000000001</v>
      </c>
      <c r="AZ240" s="17">
        <f>'Conversions, Sources &amp; Comments'!$F237*AC240/0.56</f>
        <v>1.6062240000000001</v>
      </c>
      <c r="BA240" s="16"/>
      <c r="BB240" s="17">
        <f t="shared" si="69"/>
        <v>0.53383245283018865</v>
      </c>
      <c r="BC240" s="17">
        <v>5.1988608000000003</v>
      </c>
      <c r="BD240" s="17">
        <f>AG240</f>
        <v>0.58387924528301882</v>
      </c>
      <c r="BE240" s="17"/>
      <c r="BF240" s="17">
        <f t="shared" si="72"/>
        <v>0.95083779290783399</v>
      </c>
      <c r="BG240" s="17">
        <f t="shared" si="75"/>
        <v>0.63985979076923083</v>
      </c>
      <c r="BH240" s="17">
        <f t="shared" si="66"/>
        <v>1.6062240000000001</v>
      </c>
      <c r="BI240" s="17">
        <v>5</v>
      </c>
      <c r="BJ240" s="17">
        <v>9.4161016949152554</v>
      </c>
      <c r="BK240" s="17">
        <f t="shared" si="62"/>
        <v>0.10708160000000001</v>
      </c>
      <c r="BL240" s="17">
        <f t="shared" si="76"/>
        <v>0.74261720486435923</v>
      </c>
      <c r="BM240" s="17">
        <f t="shared" si="63"/>
        <v>4.7184672000000001</v>
      </c>
      <c r="BN240" s="17">
        <f>AR240</f>
        <v>5.5343827544910189</v>
      </c>
      <c r="BO240" s="17">
        <f t="shared" ref="BO240:BO271" si="77">AM240</f>
        <v>4.12608</v>
      </c>
      <c r="BP240" s="17">
        <f>AY240</f>
        <v>4.7184672000000001</v>
      </c>
      <c r="BQ240" s="17">
        <v>1.8214936247723132</v>
      </c>
      <c r="BR240" s="17">
        <v>3.3959701154629838</v>
      </c>
      <c r="BS240" s="17"/>
      <c r="BT240" s="17">
        <f t="shared" si="73"/>
        <v>1.2914442346153776</v>
      </c>
      <c r="BU240" s="16"/>
      <c r="BV240" s="16">
        <f>BT240/'Conversions, Sources &amp; Comments'!F237</f>
        <v>15.649772115608249</v>
      </c>
    </row>
    <row r="241" spans="1:74" ht="12.75" customHeight="1">
      <c r="A241" s="13">
        <v>1630</v>
      </c>
      <c r="B241" s="14"/>
      <c r="C241" s="15">
        <v>1055</v>
      </c>
      <c r="D241" s="15">
        <v>752</v>
      </c>
      <c r="E241" s="15">
        <v>1693</v>
      </c>
      <c r="F241" s="7"/>
      <c r="G241" s="15">
        <v>1076</v>
      </c>
      <c r="H241" s="15">
        <v>815</v>
      </c>
      <c r="I241" s="15">
        <v>1277</v>
      </c>
      <c r="J241" s="7"/>
      <c r="K241" s="7"/>
      <c r="L241" s="7"/>
      <c r="M241" s="7"/>
      <c r="N241" s="7"/>
      <c r="O241" s="7"/>
      <c r="P241" s="15">
        <v>28</v>
      </c>
      <c r="Q241" s="7"/>
      <c r="R241" s="15">
        <v>560</v>
      </c>
      <c r="S241" s="15">
        <v>630</v>
      </c>
      <c r="T241" s="7"/>
      <c r="U241" s="7"/>
      <c r="V241" s="15">
        <v>682</v>
      </c>
      <c r="W241" s="15">
        <v>42</v>
      </c>
      <c r="X241" s="7"/>
      <c r="Y241" s="7"/>
      <c r="Z241" s="7"/>
      <c r="AA241" s="15">
        <v>7.87</v>
      </c>
      <c r="AB241" s="15">
        <v>2152</v>
      </c>
      <c r="AC241" s="15">
        <v>10.8</v>
      </c>
      <c r="AD241" s="15"/>
      <c r="AE241" s="17">
        <f>C241*'Conversions, Sources &amp; Comments'!$F238/222.6</f>
        <v>0.39110641509433963</v>
      </c>
      <c r="AF241" s="17">
        <f>E241*'Conversions, Sources &amp; Comments'!$F238/222.6</f>
        <v>0.62762384905660384</v>
      </c>
      <c r="AG241" s="16"/>
      <c r="AH241" s="17">
        <f>G241*'Conversions, Sources &amp; Comments'!$F238/222.6</f>
        <v>0.39889147169811323</v>
      </c>
      <c r="AI241" s="17">
        <f>'Conversions, Sources &amp; Comments'!$F238*I241/260</f>
        <v>0.40530801230769231</v>
      </c>
      <c r="AJ241" s="16"/>
      <c r="AK241" s="16"/>
      <c r="AL241" s="16"/>
      <c r="AM241" s="17">
        <f>'Conversions, Sources &amp; Comments'!$F238*P241/0.56</f>
        <v>4.12608</v>
      </c>
      <c r="AN241" s="17">
        <f>'Conversions, Sources &amp; Comments'!$F238*Q241/0.56</f>
        <v>0</v>
      </c>
      <c r="AO241" s="17">
        <f>'Conversions, Sources &amp; Comments'!$F238*R241/0.835</f>
        <v>55.343827544910184</v>
      </c>
      <c r="AP241" s="17">
        <f>'Conversions, Sources &amp; Comments'!$F238*S241/0.835</f>
        <v>62.261805988023951</v>
      </c>
      <c r="AQ241" s="17">
        <f>'Conversions, Sources &amp; Comments'!$F238*T241/0.835</f>
        <v>0</v>
      </c>
      <c r="AR241" s="17">
        <f>'Conversions, Sources &amp; Comments'!$F238*U241/0.835</f>
        <v>0</v>
      </c>
      <c r="AS241" s="17">
        <f>'Conversions, Sources &amp; Comments'!$F238*V241</f>
        <v>56.279731200000001</v>
      </c>
      <c r="AT241" s="17">
        <f>'Conversions, Sources &amp; Comments'!$F238*W241/0.835</f>
        <v>4.150787065868264</v>
      </c>
      <c r="AU241" s="17">
        <f>'Conversions, Sources &amp; Comments'!$F238*X241/56</f>
        <v>0</v>
      </c>
      <c r="AV241" s="17">
        <f>'Conversions, Sources &amp; Comments'!$F238*Y241/1000</f>
        <v>0</v>
      </c>
      <c r="AW241" s="17">
        <f>'Conversions, Sources &amp; Comments'!$F238*Z241</f>
        <v>0</v>
      </c>
      <c r="AX241" s="17">
        <f>'Conversions, Sources &amp; Comments'!$F238*AA241/1.069</f>
        <v>0.60752571749298423</v>
      </c>
      <c r="AY241" s="17">
        <f>'Conversions, Sources &amp; Comments'!$F238*AB241/56</f>
        <v>3.1711871999999999</v>
      </c>
      <c r="AZ241" s="17">
        <f>'Conversions, Sources &amp; Comments'!$F238*AC241/0.56</f>
        <v>1.5914879999999998</v>
      </c>
      <c r="BA241" s="16"/>
      <c r="BB241" s="17">
        <f t="shared" si="69"/>
        <v>0.39889147169811323</v>
      </c>
      <c r="BC241" s="17">
        <v>4.3323840000000002</v>
      </c>
      <c r="BD241" s="17">
        <f>AE241</f>
        <v>0.39110641509433963</v>
      </c>
      <c r="BE241" s="17"/>
      <c r="BF241" s="17">
        <f t="shared" si="72"/>
        <v>0.68603017024181145</v>
      </c>
      <c r="BG241" s="17">
        <f t="shared" si="75"/>
        <v>0.40530801230769231</v>
      </c>
      <c r="BH241" s="17">
        <f t="shared" si="66"/>
        <v>1.5914879999999998</v>
      </c>
      <c r="BI241" s="17">
        <v>5</v>
      </c>
      <c r="BJ241" s="17">
        <v>9.7288135593220346</v>
      </c>
      <c r="BK241" s="17">
        <f t="shared" si="62"/>
        <v>0.10609919999999999</v>
      </c>
      <c r="BL241" s="17">
        <f t="shared" si="76"/>
        <v>0.60752571749298423</v>
      </c>
      <c r="BM241" s="17">
        <f t="shared" si="63"/>
        <v>3.1711871999999999</v>
      </c>
      <c r="BN241" s="17">
        <v>5.65</v>
      </c>
      <c r="BO241" s="17">
        <f t="shared" si="77"/>
        <v>4.12608</v>
      </c>
      <c r="BP241" s="17">
        <f>AY241</f>
        <v>3.1711871999999999</v>
      </c>
      <c r="BQ241" s="17">
        <v>1.8214936247723132</v>
      </c>
      <c r="BR241" s="17">
        <v>3.3054814044909135</v>
      </c>
      <c r="BS241" s="17"/>
      <c r="BT241" s="17">
        <f t="shared" si="73"/>
        <v>1.0715008619696058</v>
      </c>
      <c r="BU241" s="16"/>
      <c r="BV241" s="16">
        <f>BT241/'Conversions, Sources &amp; Comments'!F238</f>
        <v>12.984489660520467</v>
      </c>
    </row>
    <row r="242" spans="1:74" ht="12.75" customHeight="1">
      <c r="A242" s="13">
        <v>1631</v>
      </c>
      <c r="B242" s="14"/>
      <c r="C242" s="15">
        <v>737</v>
      </c>
      <c r="D242" s="15">
        <v>538</v>
      </c>
      <c r="E242" s="15">
        <v>1295</v>
      </c>
      <c r="F242" s="15">
        <v>1050</v>
      </c>
      <c r="G242" s="15">
        <v>763</v>
      </c>
      <c r="H242" s="15">
        <v>682</v>
      </c>
      <c r="I242" s="15">
        <v>1276</v>
      </c>
      <c r="J242" s="7"/>
      <c r="K242" s="7"/>
      <c r="L242" s="7"/>
      <c r="M242" s="7"/>
      <c r="N242" s="7"/>
      <c r="O242" s="7"/>
      <c r="P242" s="15">
        <v>26.2</v>
      </c>
      <c r="Q242" s="7"/>
      <c r="R242" s="7"/>
      <c r="S242" s="15">
        <v>630</v>
      </c>
      <c r="T242" s="7"/>
      <c r="U242" s="7"/>
      <c r="V242" s="7"/>
      <c r="W242" s="15">
        <v>45.5</v>
      </c>
      <c r="X242" s="7"/>
      <c r="Y242" s="7"/>
      <c r="Z242" s="7"/>
      <c r="AA242" s="15">
        <v>7.75</v>
      </c>
      <c r="AB242" s="15">
        <v>2047</v>
      </c>
      <c r="AC242" s="7"/>
      <c r="AD242" s="7"/>
      <c r="AE242" s="17">
        <f>C242*'Conversions, Sources &amp; Comments'!$F239/222.6</f>
        <v>0.28500909074573222</v>
      </c>
      <c r="AF242" s="17">
        <f>E242*'Conversions, Sources &amp; Comments'!$F239/222.6</f>
        <v>0.50079616352201251</v>
      </c>
      <c r="AG242" s="17">
        <f>F242*'Conversions, Sources &amp; Comments'!$F239/222.6</f>
        <v>0.40605094339622633</v>
      </c>
      <c r="AH242" s="17">
        <f>G242*'Conversions, Sources &amp; Comments'!$F239/222.6</f>
        <v>0.29506368553459111</v>
      </c>
      <c r="AI242" s="17">
        <f>'Conversions, Sources &amp; Comments'!$F239*I242/260</f>
        <v>0.42246789538461532</v>
      </c>
      <c r="AJ242" s="16"/>
      <c r="AK242" s="16"/>
      <c r="AL242" s="16"/>
      <c r="AM242" s="17">
        <f>'Conversions, Sources &amp; Comments'!$F239*P242/0.56</f>
        <v>4.0274452857142844</v>
      </c>
      <c r="AN242" s="17">
        <f>'Conversions, Sources &amp; Comments'!$F239*Q242/0.56</f>
        <v>0</v>
      </c>
      <c r="AO242" s="17">
        <f>'Conversions, Sources &amp; Comments'!$F239*R242/0.835</f>
        <v>0</v>
      </c>
      <c r="AP242" s="17">
        <f>'Conversions, Sources &amp; Comments'!$F239*S242/0.835</f>
        <v>64.948699401197601</v>
      </c>
      <c r="AQ242" s="17">
        <f>'Conversions, Sources &amp; Comments'!$F239*T242/0.835</f>
        <v>0</v>
      </c>
      <c r="AR242" s="17">
        <f>'Conversions, Sources &amp; Comments'!$F239*U242/0.835</f>
        <v>0</v>
      </c>
      <c r="AS242" s="17">
        <f>'Conversions, Sources &amp; Comments'!$F239*V242</f>
        <v>0</v>
      </c>
      <c r="AT242" s="17">
        <f>'Conversions, Sources &amp; Comments'!$F239*W242/0.835</f>
        <v>4.6907394011976047</v>
      </c>
      <c r="AU242" s="17">
        <f>'Conversions, Sources &amp; Comments'!$F239*X242/56</f>
        <v>0</v>
      </c>
      <c r="AV242" s="17">
        <f>'Conversions, Sources &amp; Comments'!$F239*Y242/1000</f>
        <v>0</v>
      </c>
      <c r="AW242" s="17">
        <f>'Conversions, Sources &amp; Comments'!$F239*Z242</f>
        <v>0</v>
      </c>
      <c r="AX242" s="17">
        <f>'Conversions, Sources &amp; Comments'!$F239*AA242/1.069</f>
        <v>0.62408016838166513</v>
      </c>
      <c r="AY242" s="17">
        <f>'Conversions, Sources &amp; Comments'!$F239*AB242/56</f>
        <v>3.1466337785714278</v>
      </c>
      <c r="AZ242" s="17">
        <f>'Conversions, Sources &amp; Comments'!$F239*AC242/0.56</f>
        <v>0</v>
      </c>
      <c r="BA242" s="16"/>
      <c r="BB242" s="17">
        <f t="shared" si="69"/>
        <v>0.29506368553459111</v>
      </c>
      <c r="BC242" s="17">
        <v>4.2180571999999996</v>
      </c>
      <c r="BD242" s="17">
        <f>AE242</f>
        <v>0.28500909074573222</v>
      </c>
      <c r="BE242" s="17"/>
      <c r="BF242" s="17">
        <f t="shared" si="72"/>
        <v>0.55071865186687041</v>
      </c>
      <c r="BG242" s="17">
        <f t="shared" si="75"/>
        <v>0.42246789538461532</v>
      </c>
      <c r="BH242" s="17">
        <v>1.64</v>
      </c>
      <c r="BI242" s="17">
        <v>5</v>
      </c>
      <c r="BJ242" s="17">
        <v>10.336864406779663</v>
      </c>
      <c r="BK242" s="17">
        <f t="shared" si="62"/>
        <v>0.10933333333333332</v>
      </c>
      <c r="BL242" s="17">
        <f t="shared" si="76"/>
        <v>0.62408016838166513</v>
      </c>
      <c r="BM242" s="17">
        <f t="shared" si="63"/>
        <v>3.1466337785714278</v>
      </c>
      <c r="BN242" s="17">
        <v>5.65</v>
      </c>
      <c r="BO242" s="17">
        <f t="shared" si="77"/>
        <v>4.0274452857142844</v>
      </c>
      <c r="BP242" s="17">
        <f>AY242</f>
        <v>3.1466337785714278</v>
      </c>
      <c r="BQ242" s="17">
        <v>1.8214936247723132</v>
      </c>
      <c r="BR242" s="17">
        <v>3.1659487105604378</v>
      </c>
      <c r="BS242" s="17"/>
      <c r="BT242" s="17">
        <f t="shared" si="73"/>
        <v>1.031697774924605</v>
      </c>
      <c r="BU242" s="16"/>
      <c r="BV242" s="16">
        <f>BT242/'Conversions, Sources &amp; Comments'!F239</f>
        <v>11.984946759684922</v>
      </c>
    </row>
    <row r="243" spans="1:74" ht="12.75" customHeight="1">
      <c r="A243" s="13">
        <v>1632</v>
      </c>
      <c r="B243" s="14"/>
      <c r="C243" s="7"/>
      <c r="D243" s="15">
        <v>518</v>
      </c>
      <c r="E243" s="15">
        <v>2580</v>
      </c>
      <c r="F243" s="15">
        <v>906</v>
      </c>
      <c r="G243" s="15">
        <v>951</v>
      </c>
      <c r="H243" s="7"/>
      <c r="I243" s="15">
        <v>1564</v>
      </c>
      <c r="J243" s="7"/>
      <c r="K243" s="7"/>
      <c r="L243" s="7"/>
      <c r="M243" s="7"/>
      <c r="N243" s="7"/>
      <c r="O243" s="7"/>
      <c r="P243" s="15">
        <v>24.5</v>
      </c>
      <c r="Q243" s="7"/>
      <c r="R243" s="7"/>
      <c r="S243" s="7"/>
      <c r="T243" s="7"/>
      <c r="U243" s="7"/>
      <c r="V243" s="7"/>
      <c r="W243" s="15">
        <v>50.3</v>
      </c>
      <c r="X243" s="7"/>
      <c r="Y243" s="7"/>
      <c r="Z243" s="7"/>
      <c r="AA243" s="15">
        <v>8.75</v>
      </c>
      <c r="AB243" s="15">
        <v>2187</v>
      </c>
      <c r="AC243" s="7"/>
      <c r="AD243" s="7"/>
      <c r="AE243" s="16"/>
      <c r="AF243" s="17">
        <f>E243*'Conversions, Sources &amp; Comments'!$F240/222.6</f>
        <v>0.96685094339622635</v>
      </c>
      <c r="AG243" s="17">
        <f>F243*'Conversions, Sources &amp; Comments'!$F240/222.6</f>
        <v>0.3395220754716981</v>
      </c>
      <c r="AH243" s="17">
        <f>G243*'Conversions, Sources &amp; Comments'!$F240/222.6</f>
        <v>0.35638575471698114</v>
      </c>
      <c r="AI243" s="17">
        <f>'Conversions, Sources &amp; Comments'!$F240*I243/260</f>
        <v>0.50179736923076912</v>
      </c>
      <c r="AJ243" s="16"/>
      <c r="AK243" s="16"/>
      <c r="AL243" s="16"/>
      <c r="AM243" s="17">
        <f>'Conversions, Sources &amp; Comments'!$F240*P243/0.56</f>
        <v>3.6495812499999989</v>
      </c>
      <c r="AN243" s="17">
        <f>'Conversions, Sources &amp; Comments'!$F240*Q243/0.56</f>
        <v>0</v>
      </c>
      <c r="AO243" s="17">
        <f>'Conversions, Sources &amp; Comments'!$F240*R243/0.835</f>
        <v>0</v>
      </c>
      <c r="AP243" s="17">
        <f>'Conversions, Sources &amp; Comments'!$F240*S243/0.835</f>
        <v>0</v>
      </c>
      <c r="AQ243" s="17">
        <f>'Conversions, Sources &amp; Comments'!$F240*T243/0.835</f>
        <v>0</v>
      </c>
      <c r="AR243" s="17">
        <f>'Conversions, Sources &amp; Comments'!$F240*U243/0.835</f>
        <v>0</v>
      </c>
      <c r="AS243" s="17">
        <f>'Conversions, Sources &amp; Comments'!$F240*V243</f>
        <v>0</v>
      </c>
      <c r="AT243" s="17">
        <f>'Conversions, Sources &amp; Comments'!$F240*W243/0.835</f>
        <v>5.0251205988023946</v>
      </c>
      <c r="AU243" s="17">
        <f>'Conversions, Sources &amp; Comments'!$F240*X243/56</f>
        <v>0</v>
      </c>
      <c r="AV243" s="17">
        <f>'Conversions, Sources &amp; Comments'!$F240*Y243/1000</f>
        <v>0</v>
      </c>
      <c r="AW243" s="17">
        <f>'Conversions, Sources &amp; Comments'!$F240*Z243</f>
        <v>0</v>
      </c>
      <c r="AX243" s="17">
        <f>'Conversions, Sources &amp; Comments'!$F240*AA243/1.069</f>
        <v>0.68280285313376987</v>
      </c>
      <c r="AY243" s="17">
        <f>'Conversions, Sources &amp; Comments'!$F240*AB243/56</f>
        <v>3.2578098749999995</v>
      </c>
      <c r="AZ243" s="17">
        <f>'Conversions, Sources &amp; Comments'!$F240*AC243/0.56</f>
        <v>0</v>
      </c>
      <c r="BA243" s="16"/>
      <c r="BB243" s="17">
        <f t="shared" si="69"/>
        <v>0.35638575471698114</v>
      </c>
      <c r="BC243" s="17">
        <v>4.0875309999999994</v>
      </c>
      <c r="BD243" s="17">
        <f>AG243</f>
        <v>0.3395220754716981</v>
      </c>
      <c r="BE243" s="17"/>
      <c r="BF243" s="17">
        <f t="shared" si="72"/>
        <v>0.6147961450320566</v>
      </c>
      <c r="BG243" s="17">
        <f t="shared" si="75"/>
        <v>0.50179736923076912</v>
      </c>
      <c r="BH243" s="17">
        <v>1.64</v>
      </c>
      <c r="BI243" s="17">
        <v>5</v>
      </c>
      <c r="BJ243" s="17">
        <v>14.593220338983052</v>
      </c>
      <c r="BK243" s="17">
        <f t="shared" si="62"/>
        <v>0.10933333333333332</v>
      </c>
      <c r="BL243" s="17">
        <f t="shared" si="76"/>
        <v>0.68280285313376987</v>
      </c>
      <c r="BM243" s="17">
        <f t="shared" si="63"/>
        <v>3.2578098749999995</v>
      </c>
      <c r="BN243" s="17">
        <v>5.65</v>
      </c>
      <c r="BO243" s="17">
        <f t="shared" si="77"/>
        <v>3.6495812499999989</v>
      </c>
      <c r="BP243" s="17">
        <f>AY243</f>
        <v>3.2578098749999995</v>
      </c>
      <c r="BQ243" s="17">
        <v>2.0228963046610335</v>
      </c>
      <c r="BR243" s="17">
        <v>2.8868833226994877</v>
      </c>
      <c r="BS243" s="17"/>
      <c r="BT243" s="17">
        <f t="shared" si="73"/>
        <v>1.1503062412235343</v>
      </c>
      <c r="BU243" s="16"/>
      <c r="BV243" s="16">
        <f>BT243/'Conversions, Sources &amp; Comments'!F240</f>
        <v>13.789499289412896</v>
      </c>
    </row>
    <row r="244" spans="1:74" ht="12.75" customHeight="1">
      <c r="A244" s="13">
        <v>1633</v>
      </c>
      <c r="B244" s="14"/>
      <c r="C244" s="15">
        <v>2189</v>
      </c>
      <c r="D244" s="15">
        <v>630</v>
      </c>
      <c r="E244" s="15">
        <v>2730</v>
      </c>
      <c r="F244" s="15">
        <v>1432</v>
      </c>
      <c r="G244" s="15">
        <v>1309</v>
      </c>
      <c r="H244" s="7"/>
      <c r="I244" s="15">
        <v>2196</v>
      </c>
      <c r="J244" s="7"/>
      <c r="K244" s="7"/>
      <c r="L244" s="7"/>
      <c r="M244" s="7"/>
      <c r="N244" s="7"/>
      <c r="O244" s="7"/>
      <c r="P244" s="15">
        <v>28</v>
      </c>
      <c r="Q244" s="7"/>
      <c r="R244" s="7"/>
      <c r="S244" s="7"/>
      <c r="T244" s="7"/>
      <c r="U244" s="7"/>
      <c r="V244" s="7"/>
      <c r="W244" s="15">
        <v>36.700000000000003</v>
      </c>
      <c r="X244" s="7"/>
      <c r="Y244" s="7"/>
      <c r="Z244" s="7"/>
      <c r="AA244" s="15">
        <v>10.79</v>
      </c>
      <c r="AB244" s="7"/>
      <c r="AC244" s="7"/>
      <c r="AD244" s="7"/>
      <c r="AE244" s="17">
        <f>C244*'Conversions, Sources &amp; Comments'!$F241/222.6</f>
        <v>0.75276818867924544</v>
      </c>
      <c r="AF244" s="17">
        <f>E244*'Conversions, Sources &amp; Comments'!$F241/222.6</f>
        <v>0.93881094339622662</v>
      </c>
      <c r="AG244" s="17">
        <f>F244*'Conversions, Sources &amp; Comments'!$F241/222.6</f>
        <v>0.49244588679245294</v>
      </c>
      <c r="AH244" s="17">
        <f>G244*'Conversions, Sources &amp; Comments'!$F241/222.6</f>
        <v>0.45014781132075482</v>
      </c>
      <c r="AI244" s="17">
        <f>'Conversions, Sources &amp; Comments'!$F241*I244/260</f>
        <v>0.64654632000000012</v>
      </c>
      <c r="AJ244" s="16"/>
      <c r="AK244" s="16"/>
      <c r="AL244" s="16"/>
      <c r="AM244" s="17">
        <f>'Conversions, Sources &amp; Comments'!$F241*P244/0.56</f>
        <v>3.8274600000000003</v>
      </c>
      <c r="AN244" s="17">
        <f>'Conversions, Sources &amp; Comments'!$F241*Q244/0.56</f>
        <v>0</v>
      </c>
      <c r="AO244" s="17">
        <f>'Conversions, Sources &amp; Comments'!$F241*R244/0.835</f>
        <v>0</v>
      </c>
      <c r="AP244" s="17">
        <f>'Conversions, Sources &amp; Comments'!$F241*S244/0.835</f>
        <v>0</v>
      </c>
      <c r="AQ244" s="17">
        <f>'Conversions, Sources &amp; Comments'!$F241*T244/0.835</f>
        <v>0</v>
      </c>
      <c r="AR244" s="17">
        <f>'Conversions, Sources &amp; Comments'!$F241*U244/0.835</f>
        <v>0</v>
      </c>
      <c r="AS244" s="17">
        <f>'Conversions, Sources &amp; Comments'!$F241*V244</f>
        <v>0</v>
      </c>
      <c r="AT244" s="17">
        <f>'Conversions, Sources &amp; Comments'!$F241*W244/0.835</f>
        <v>3.3644977724550906</v>
      </c>
      <c r="AU244" s="17">
        <f>'Conversions, Sources &amp; Comments'!$F241*X244/56</f>
        <v>0</v>
      </c>
      <c r="AV244" s="17">
        <f>'Conversions, Sources &amp; Comments'!$F241*Y244/1000</f>
        <v>0</v>
      </c>
      <c r="AW244" s="17">
        <f>'Conversions, Sources &amp; Comments'!$F241*Z244</f>
        <v>0</v>
      </c>
      <c r="AX244" s="17">
        <f>'Conversions, Sources &amp; Comments'!$F241*AA244/1.069</f>
        <v>0.77265282319925177</v>
      </c>
      <c r="AY244" s="17">
        <f>'Conversions, Sources &amp; Comments'!$F241*AB244/56</f>
        <v>0</v>
      </c>
      <c r="AZ244" s="17">
        <f>'Conversions, Sources &amp; Comments'!$F241*AC244/0.56</f>
        <v>0</v>
      </c>
      <c r="BA244" s="16"/>
      <c r="BB244" s="17">
        <f t="shared" si="69"/>
        <v>0.45014781132075482</v>
      </c>
      <c r="BC244" s="17">
        <v>4.8</v>
      </c>
      <c r="BD244" s="17">
        <f>AE244</f>
        <v>0.75276818867924544</v>
      </c>
      <c r="BE244" s="17"/>
      <c r="BF244" s="17">
        <f t="shared" si="72"/>
        <v>1.1495179900466417</v>
      </c>
      <c r="BG244" s="17">
        <f t="shared" si="75"/>
        <v>0.64654632000000012</v>
      </c>
      <c r="BH244" s="17">
        <v>1.64</v>
      </c>
      <c r="BI244" s="17">
        <v>5</v>
      </c>
      <c r="BJ244" s="17">
        <v>14.593220338983052</v>
      </c>
      <c r="BK244" s="17">
        <f t="shared" si="62"/>
        <v>0.10933333333333332</v>
      </c>
      <c r="BL244" s="17">
        <f t="shared" si="76"/>
        <v>0.77265282319925177</v>
      </c>
      <c r="BM244" s="17">
        <f t="shared" si="63"/>
        <v>2.5</v>
      </c>
      <c r="BN244" s="17">
        <v>5.65</v>
      </c>
      <c r="BO244" s="17">
        <f t="shared" si="77"/>
        <v>3.8274600000000003</v>
      </c>
      <c r="BP244" s="17">
        <v>2.5</v>
      </c>
      <c r="BQ244" s="17">
        <v>2.0238818053025702</v>
      </c>
      <c r="BR244" s="17">
        <v>2.6775842818037749</v>
      </c>
      <c r="BS244" s="17"/>
      <c r="BT244" s="17">
        <f t="shared" si="73"/>
        <v>1.4340521692965309</v>
      </c>
      <c r="BU244" s="16"/>
      <c r="BV244" s="16">
        <f>BT244/'Conversions, Sources &amp; Comments'!F241</f>
        <v>18.733731630069691</v>
      </c>
    </row>
    <row r="245" spans="1:74" ht="12.75" customHeight="1">
      <c r="A245" s="13">
        <v>1634</v>
      </c>
      <c r="B245" s="14"/>
      <c r="C245" s="15">
        <v>2100</v>
      </c>
      <c r="D245" s="15">
        <v>1271</v>
      </c>
      <c r="E245" s="15">
        <v>2835</v>
      </c>
      <c r="F245" s="15">
        <v>2094</v>
      </c>
      <c r="G245" s="15">
        <v>2077</v>
      </c>
      <c r="H245" s="15">
        <v>1344</v>
      </c>
      <c r="I245" s="15">
        <v>3484</v>
      </c>
      <c r="J245" s="7"/>
      <c r="K245" s="7"/>
      <c r="L245" s="7"/>
      <c r="M245" s="7"/>
      <c r="N245" s="7"/>
      <c r="O245" s="7"/>
      <c r="P245" s="15">
        <v>24.5</v>
      </c>
      <c r="Q245" s="7"/>
      <c r="R245" s="7"/>
      <c r="S245" s="7"/>
      <c r="T245" s="15">
        <v>17.5</v>
      </c>
      <c r="U245" s="15">
        <v>63</v>
      </c>
      <c r="V245" s="7"/>
      <c r="W245" s="7"/>
      <c r="X245" s="7"/>
      <c r="Y245" s="7"/>
      <c r="Z245" s="7"/>
      <c r="AA245" s="15">
        <v>12.96</v>
      </c>
      <c r="AB245" s="15">
        <v>1225</v>
      </c>
      <c r="AC245" s="7"/>
      <c r="AD245" s="7"/>
      <c r="AE245" s="17">
        <f>C245*'Conversions, Sources &amp; Comments'!$F242/222.6</f>
        <v>0.72216226415094353</v>
      </c>
      <c r="AF245" s="17">
        <f>E245*'Conversions, Sources &amp; Comments'!$F242/222.6</f>
        <v>0.97491905660377376</v>
      </c>
      <c r="AG245" s="17">
        <f>F245*'Conversions, Sources &amp; Comments'!$F242/222.6</f>
        <v>0.72009894339622649</v>
      </c>
      <c r="AH245" s="17">
        <f>G245*'Conversions, Sources &amp; Comments'!$F242/222.6</f>
        <v>0.71425286792452836</v>
      </c>
      <c r="AI245" s="17">
        <f>'Conversions, Sources &amp; Comments'!$F242*I245/260</f>
        <v>1.0257592800000002</v>
      </c>
      <c r="AJ245" s="16"/>
      <c r="AK245" s="16"/>
      <c r="AL245" s="16"/>
      <c r="AM245" s="17">
        <f>'Conversions, Sources &amp; Comments'!$F242*P245/0.56</f>
        <v>3.3490275</v>
      </c>
      <c r="AN245" s="17">
        <f>'Conversions, Sources &amp; Comments'!$F242*Q245/0.56</f>
        <v>0</v>
      </c>
      <c r="AO245" s="17">
        <f>'Conversions, Sources &amp; Comments'!$F242*R245/0.835</f>
        <v>0</v>
      </c>
      <c r="AP245" s="17">
        <f>'Conversions, Sources &amp; Comments'!$F242*S245/0.835</f>
        <v>0</v>
      </c>
      <c r="AQ245" s="17">
        <f>'Conversions, Sources &amp; Comments'!$F242*T245/0.835</f>
        <v>1.6043245508982038</v>
      </c>
      <c r="AR245" s="17">
        <f>'Conversions, Sources &amp; Comments'!$F242*U245/0.835</f>
        <v>5.7755683832335345</v>
      </c>
      <c r="AS245" s="17">
        <f>'Conversions, Sources &amp; Comments'!$F242*V245</f>
        <v>0</v>
      </c>
      <c r="AT245" s="17">
        <f>'Conversions, Sources &amp; Comments'!$F242*W245/0.835</f>
        <v>0</v>
      </c>
      <c r="AU245" s="17">
        <f>'Conversions, Sources &amp; Comments'!$F242*X245/56</f>
        <v>0</v>
      </c>
      <c r="AV245" s="17">
        <f>'Conversions, Sources &amp; Comments'!$F242*Y245/1000</f>
        <v>0</v>
      </c>
      <c r="AW245" s="17">
        <f>'Conversions, Sources &amp; Comments'!$F242*Z245</f>
        <v>0</v>
      </c>
      <c r="AX245" s="17">
        <f>'Conversions, Sources &amp; Comments'!$F242*AA245/1.069</f>
        <v>0.92804268662301237</v>
      </c>
      <c r="AY245" s="17">
        <f>'Conversions, Sources &amp; Comments'!$F242*AB245/56</f>
        <v>1.6745137500000002</v>
      </c>
      <c r="AZ245" s="17">
        <f>'Conversions, Sources &amp; Comments'!$F242*AC245/0.56</f>
        <v>0</v>
      </c>
      <c r="BA245" s="16"/>
      <c r="BB245" s="17">
        <f t="shared" si="69"/>
        <v>0.71425286792452836</v>
      </c>
      <c r="BC245" s="17">
        <v>5.3584439999999995</v>
      </c>
      <c r="BD245" s="17">
        <f>AE245</f>
        <v>0.72216226415094353</v>
      </c>
      <c r="BE245" s="17"/>
      <c r="BF245" s="17">
        <f t="shared" si="72"/>
        <v>1.1275016782836984</v>
      </c>
      <c r="BG245" s="17">
        <f t="shared" si="75"/>
        <v>1.0257592800000002</v>
      </c>
      <c r="BH245" s="17">
        <v>1.64</v>
      </c>
      <c r="BI245" s="17">
        <v>5</v>
      </c>
      <c r="BJ245" s="17">
        <v>14.593220338983052</v>
      </c>
      <c r="BK245" s="17">
        <f t="shared" si="62"/>
        <v>0.10933333333333332</v>
      </c>
      <c r="BL245" s="17">
        <f t="shared" si="76"/>
        <v>0.92804268662301237</v>
      </c>
      <c r="BM245" s="17">
        <f t="shared" si="63"/>
        <v>1.6745137500000002</v>
      </c>
      <c r="BN245" s="17">
        <f>AR245</f>
        <v>5.7755683832335345</v>
      </c>
      <c r="BO245" s="17">
        <f t="shared" si="77"/>
        <v>3.3490275</v>
      </c>
      <c r="BP245" s="17">
        <f>AY245</f>
        <v>1.6745137500000002</v>
      </c>
      <c r="BQ245" s="17">
        <v>2.1083074819689438</v>
      </c>
      <c r="BR245" s="17">
        <v>3.6879934447485954</v>
      </c>
      <c r="BS245" s="17"/>
      <c r="BT245" s="17">
        <f t="shared" si="73"/>
        <v>1.5292719846918754</v>
      </c>
      <c r="BU245" s="16"/>
      <c r="BV245" s="16">
        <f>BT245/'Conversions, Sources &amp; Comments'!F242</f>
        <v>19.977635098627747</v>
      </c>
    </row>
    <row r="246" spans="1:74" ht="12.75" customHeight="1">
      <c r="A246" s="13">
        <v>1635</v>
      </c>
      <c r="B246" s="14"/>
      <c r="C246" s="7"/>
      <c r="D246" s="15">
        <v>1303</v>
      </c>
      <c r="E246" s="15">
        <v>3780</v>
      </c>
      <c r="F246" s="15">
        <v>2563</v>
      </c>
      <c r="G246" s="15">
        <v>2172</v>
      </c>
      <c r="H246" s="15">
        <v>1294</v>
      </c>
      <c r="I246" s="15">
        <v>2951</v>
      </c>
      <c r="J246" s="7"/>
      <c r="K246" s="7"/>
      <c r="L246" s="7"/>
      <c r="M246" s="7"/>
      <c r="N246" s="7"/>
      <c r="O246" s="7"/>
      <c r="P246" s="15">
        <v>31.5</v>
      </c>
      <c r="Q246" s="15">
        <v>35</v>
      </c>
      <c r="R246" s="7"/>
      <c r="S246" s="7"/>
      <c r="T246" s="7"/>
      <c r="U246" s="7"/>
      <c r="V246" s="7"/>
      <c r="W246" s="7"/>
      <c r="X246" s="7"/>
      <c r="Y246" s="7"/>
      <c r="Z246" s="7"/>
      <c r="AA246" s="15">
        <v>15.29</v>
      </c>
      <c r="AB246" s="15">
        <v>2835</v>
      </c>
      <c r="AC246" s="7"/>
      <c r="AD246" s="7"/>
      <c r="AE246" s="16"/>
      <c r="AF246" s="17">
        <f>E246*'Conversions, Sources &amp; Comments'!$F243/222.6</f>
        <v>1.2998920754716985</v>
      </c>
      <c r="AG246" s="17">
        <f>F246*'Conversions, Sources &amp; Comments'!$F243/222.6</f>
        <v>0.88138184905660399</v>
      </c>
      <c r="AH246" s="17">
        <f>G246*'Conversions, Sources &amp; Comments'!$F243/222.6</f>
        <v>0.74692211320754731</v>
      </c>
      <c r="AI246" s="17">
        <f>'Conversions, Sources &amp; Comments'!$F243*I246/260</f>
        <v>0.86883342000000008</v>
      </c>
      <c r="AJ246" s="16"/>
      <c r="AK246" s="16"/>
      <c r="AL246" s="16"/>
      <c r="AM246" s="17">
        <f>'Conversions, Sources &amp; Comments'!$F243*P246/0.56</f>
        <v>4.3058925000000006</v>
      </c>
      <c r="AN246" s="17">
        <f>'Conversions, Sources &amp; Comments'!$F243*Q246/0.56</f>
        <v>4.7843249999999999</v>
      </c>
      <c r="AO246" s="17">
        <f>'Conversions, Sources &amp; Comments'!$F243*R246/0.835</f>
        <v>0</v>
      </c>
      <c r="AP246" s="17">
        <f>'Conversions, Sources &amp; Comments'!$F243*S246/0.835</f>
        <v>0</v>
      </c>
      <c r="AQ246" s="17">
        <f>'Conversions, Sources &amp; Comments'!$F243*T246/0.835</f>
        <v>0</v>
      </c>
      <c r="AR246" s="17">
        <f>'Conversions, Sources &amp; Comments'!$F243*U246/0.835</f>
        <v>0</v>
      </c>
      <c r="AS246" s="17">
        <f>'Conversions, Sources &amp; Comments'!$F243*V246</f>
        <v>0</v>
      </c>
      <c r="AT246" s="17">
        <f>'Conversions, Sources &amp; Comments'!$F243*W246/0.835</f>
        <v>0</v>
      </c>
      <c r="AU246" s="17">
        <f>'Conversions, Sources &amp; Comments'!$F243*X246/56</f>
        <v>0</v>
      </c>
      <c r="AV246" s="17">
        <f>'Conversions, Sources &amp; Comments'!$F243*Y246/1000</f>
        <v>0</v>
      </c>
      <c r="AW246" s="17">
        <f>'Conversions, Sources &amp; Comments'!$F243*Z246</f>
        <v>0</v>
      </c>
      <c r="AX246" s="17">
        <f>'Conversions, Sources &amp; Comments'!$F243*AA246/1.069</f>
        <v>1.0948898671655756</v>
      </c>
      <c r="AY246" s="17">
        <f>'Conversions, Sources &amp; Comments'!$F243*AB246/56</f>
        <v>3.8753032500000009</v>
      </c>
      <c r="AZ246" s="17">
        <f>'Conversions, Sources &amp; Comments'!$F243*AC246/0.56</f>
        <v>0</v>
      </c>
      <c r="BA246" s="16"/>
      <c r="BB246" s="17">
        <f t="shared" si="69"/>
        <v>0.74692211320754731</v>
      </c>
      <c r="BC246" s="17">
        <v>5.6263661999999997</v>
      </c>
      <c r="BD246" s="17">
        <f>AG246</f>
        <v>0.88138184905660399</v>
      </c>
      <c r="BE246" s="17"/>
      <c r="BF246" s="17">
        <f t="shared" si="72"/>
        <v>1.3333351757824872</v>
      </c>
      <c r="BG246" s="17">
        <f t="shared" si="75"/>
        <v>0.86883342000000008</v>
      </c>
      <c r="BH246" s="17">
        <v>1.64</v>
      </c>
      <c r="BI246" s="17">
        <f>AN246</f>
        <v>4.7843249999999999</v>
      </c>
      <c r="BJ246" s="17">
        <v>13.377118644067798</v>
      </c>
      <c r="BK246" s="17">
        <f t="shared" si="62"/>
        <v>0.10933333333333332</v>
      </c>
      <c r="BL246" s="17">
        <f t="shared" si="76"/>
        <v>1.0948898671655756</v>
      </c>
      <c r="BM246" s="17">
        <f t="shared" si="63"/>
        <v>3.8753032500000009</v>
      </c>
      <c r="BN246" s="17">
        <v>6.3</v>
      </c>
      <c r="BO246" s="17">
        <f t="shared" si="77"/>
        <v>4.3058925000000006</v>
      </c>
      <c r="BP246" s="17">
        <f>AY246</f>
        <v>3.8753032500000009</v>
      </c>
      <c r="BQ246" s="17">
        <v>2.0543361787861616</v>
      </c>
      <c r="BR246" s="17">
        <v>3.5889229629324721</v>
      </c>
      <c r="BS246" s="17"/>
      <c r="BT246" s="17">
        <f t="shared" si="73"/>
        <v>1.6943888092032202</v>
      </c>
      <c r="BU246" s="16"/>
      <c r="BV246" s="16">
        <f>BT246/'Conversions, Sources &amp; Comments'!F243</f>
        <v>22.134637712781061</v>
      </c>
    </row>
    <row r="247" spans="1:74" ht="12.75" customHeight="1">
      <c r="A247" s="13">
        <v>1636</v>
      </c>
      <c r="B247" s="14"/>
      <c r="C247" s="7"/>
      <c r="D247" s="15">
        <v>1078</v>
      </c>
      <c r="E247" s="15">
        <v>2576</v>
      </c>
      <c r="F247" s="15">
        <v>1702</v>
      </c>
      <c r="G247" s="15">
        <v>1326</v>
      </c>
      <c r="H247" s="15">
        <v>984</v>
      </c>
      <c r="I247" s="15">
        <v>2176</v>
      </c>
      <c r="J247" s="7"/>
      <c r="K247" s="7"/>
      <c r="L247" s="7"/>
      <c r="M247" s="7"/>
      <c r="N247" s="7"/>
      <c r="O247" s="7"/>
      <c r="P247" s="15">
        <v>28</v>
      </c>
      <c r="Q247" s="7"/>
      <c r="R247" s="7"/>
      <c r="S247" s="7"/>
      <c r="T247" s="15">
        <v>31.5</v>
      </c>
      <c r="U247" s="7"/>
      <c r="V247" s="7"/>
      <c r="W247" s="15">
        <v>59.5</v>
      </c>
      <c r="X247" s="7"/>
      <c r="Y247" s="7"/>
      <c r="Z247" s="7"/>
      <c r="AA247" s="15">
        <v>14.43</v>
      </c>
      <c r="AB247" s="7"/>
      <c r="AC247" s="7"/>
      <c r="AD247" s="7"/>
      <c r="AE247" s="16"/>
      <c r="AF247" s="17">
        <f>E247*'Conversions, Sources &amp; Comments'!$F244/222.6</f>
        <v>0.88585237735849065</v>
      </c>
      <c r="AG247" s="17">
        <f>F247*'Conversions, Sources &amp; Comments'!$F244/222.6</f>
        <v>0.58529532075471713</v>
      </c>
      <c r="AH247" s="17">
        <f>G247*'Conversions, Sources &amp; Comments'!$F244/222.6</f>
        <v>0.4559938867924529</v>
      </c>
      <c r="AI247" s="17">
        <f>'Conversions, Sources &amp; Comments'!$F244*I247/260</f>
        <v>0.6406579200000001</v>
      </c>
      <c r="AJ247" s="16"/>
      <c r="AK247" s="16"/>
      <c r="AL247" s="16"/>
      <c r="AM247" s="17">
        <f>'Conversions, Sources &amp; Comments'!$F244*P247/0.56</f>
        <v>3.8274600000000003</v>
      </c>
      <c r="AN247" s="17">
        <f>'Conversions, Sources &amp; Comments'!$F244*Q247/0.56</f>
        <v>0</v>
      </c>
      <c r="AO247" s="17">
        <f>'Conversions, Sources &amp; Comments'!$F244*R247/0.835</f>
        <v>0</v>
      </c>
      <c r="AP247" s="17">
        <f>'Conversions, Sources &amp; Comments'!$F244*S247/0.835</f>
        <v>0</v>
      </c>
      <c r="AQ247" s="17">
        <f>'Conversions, Sources &amp; Comments'!$F244*T247/0.835</f>
        <v>2.8877841916167672</v>
      </c>
      <c r="AR247" s="17">
        <f>'Conversions, Sources &amp; Comments'!$F244*U247/0.835</f>
        <v>0</v>
      </c>
      <c r="AS247" s="17">
        <f>'Conversions, Sources &amp; Comments'!$F244*V247</f>
        <v>0</v>
      </c>
      <c r="AT247" s="17">
        <f>'Conversions, Sources &amp; Comments'!$F244*W247/0.835</f>
        <v>5.4547034730538932</v>
      </c>
      <c r="AU247" s="17">
        <f>'Conversions, Sources &amp; Comments'!$F244*X247/56</f>
        <v>0</v>
      </c>
      <c r="AV247" s="17">
        <f>'Conversions, Sources &amp; Comments'!$F244*Y247/1000</f>
        <v>0</v>
      </c>
      <c r="AW247" s="17">
        <f>'Conversions, Sources &amp; Comments'!$F244*Z247</f>
        <v>0</v>
      </c>
      <c r="AX247" s="17">
        <f>'Conversions, Sources &amp; Comments'!$F244*AA247/1.069</f>
        <v>1.0333067876520114</v>
      </c>
      <c r="AY247" s="17">
        <f>'Conversions, Sources &amp; Comments'!$F244*AB247/56</f>
        <v>0</v>
      </c>
      <c r="AZ247" s="17">
        <f>'Conversions, Sources &amp; Comments'!$F244*AC247/0.56</f>
        <v>0</v>
      </c>
      <c r="BA247" s="16"/>
      <c r="BB247" s="17">
        <f t="shared" si="69"/>
        <v>0.4559938867924529</v>
      </c>
      <c r="BC247" s="17">
        <v>5.3584439999999995</v>
      </c>
      <c r="BD247" s="17">
        <f>AG247</f>
        <v>0.58529532075471713</v>
      </c>
      <c r="BE247" s="17"/>
      <c r="BF247" s="17">
        <f t="shared" si="72"/>
        <v>0.95719157100249075</v>
      </c>
      <c r="BG247" s="17">
        <f t="shared" si="75"/>
        <v>0.6406579200000001</v>
      </c>
      <c r="BH247" s="17">
        <v>1.64</v>
      </c>
      <c r="BI247" s="17">
        <v>5</v>
      </c>
      <c r="BJ247" s="17">
        <v>13.377118644067798</v>
      </c>
      <c r="BK247" s="17">
        <f t="shared" si="62"/>
        <v>0.10933333333333332</v>
      </c>
      <c r="BL247" s="17">
        <f t="shared" si="76"/>
        <v>1.0333067876520114</v>
      </c>
      <c r="BM247" s="17">
        <f t="shared" si="63"/>
        <v>4.3</v>
      </c>
      <c r="BN247" s="17">
        <v>6.3</v>
      </c>
      <c r="BO247" s="17">
        <f t="shared" si="77"/>
        <v>3.8274600000000003</v>
      </c>
      <c r="BP247" s="17">
        <v>4.3</v>
      </c>
      <c r="BQ247" s="17">
        <v>2.0366692770415367</v>
      </c>
      <c r="BR247" s="17">
        <v>2.9822792104884024</v>
      </c>
      <c r="BS247" s="17"/>
      <c r="BT247" s="17">
        <f t="shared" si="73"/>
        <v>1.478592258261626</v>
      </c>
      <c r="BU247" s="16"/>
      <c r="BV247" s="16">
        <f>BT247/'Conversions, Sources &amp; Comments'!F244</f>
        <v>19.31558080635233</v>
      </c>
    </row>
    <row r="248" spans="1:74" ht="12.75" customHeight="1">
      <c r="A248" s="13">
        <v>1637</v>
      </c>
      <c r="B248" s="14"/>
      <c r="C248" s="15">
        <v>1031</v>
      </c>
      <c r="D248" s="15">
        <v>852</v>
      </c>
      <c r="E248" s="15">
        <v>1962</v>
      </c>
      <c r="F248" s="15">
        <v>2097</v>
      </c>
      <c r="G248" s="15">
        <v>1032</v>
      </c>
      <c r="H248" s="15">
        <v>796</v>
      </c>
      <c r="I248" s="15">
        <v>1960</v>
      </c>
      <c r="J248" s="7"/>
      <c r="K248" s="7"/>
      <c r="L248" s="7"/>
      <c r="M248" s="7"/>
      <c r="N248" s="7"/>
      <c r="O248" s="7"/>
      <c r="P248" s="15">
        <v>28</v>
      </c>
      <c r="Q248" s="7"/>
      <c r="R248" s="7"/>
      <c r="S248" s="7"/>
      <c r="T248" s="7"/>
      <c r="U248" s="7"/>
      <c r="V248" s="7"/>
      <c r="W248" s="15">
        <v>63</v>
      </c>
      <c r="X248" s="7"/>
      <c r="Y248" s="7"/>
      <c r="Z248" s="15">
        <v>49</v>
      </c>
      <c r="AA248" s="15">
        <v>10.210000000000001</v>
      </c>
      <c r="AB248" s="15">
        <v>3290</v>
      </c>
      <c r="AC248" s="7"/>
      <c r="AD248" s="7"/>
      <c r="AE248" s="17">
        <f>C248*'Conversions, Sources &amp; Comments'!$F245/222.6</f>
        <v>0.35454728301886801</v>
      </c>
      <c r="AF248" s="17">
        <f>E248*'Conversions, Sources &amp; Comments'!$F245/222.6</f>
        <v>0.67470588679245291</v>
      </c>
      <c r="AG248" s="17">
        <f>F248*'Conversions, Sources &amp; Comments'!$F245/222.6</f>
        <v>0.72113060377358507</v>
      </c>
      <c r="AH248" s="17">
        <f>G248*'Conversions, Sources &amp; Comments'!$F245/222.6</f>
        <v>0.35489116981132085</v>
      </c>
      <c r="AI248" s="17">
        <f>'Conversions, Sources &amp; Comments'!$F245*I248/260</f>
        <v>0.57706320000000011</v>
      </c>
      <c r="AJ248" s="16"/>
      <c r="AK248" s="16"/>
      <c r="AL248" s="16"/>
      <c r="AM248" s="17">
        <f>'Conversions, Sources &amp; Comments'!$F245*P248/0.56</f>
        <v>3.8274600000000003</v>
      </c>
      <c r="AN248" s="17">
        <f>'Conversions, Sources &amp; Comments'!$F245*Q248/0.56</f>
        <v>0</v>
      </c>
      <c r="AO248" s="17">
        <f>'Conversions, Sources &amp; Comments'!$F245*R248/0.835</f>
        <v>0</v>
      </c>
      <c r="AP248" s="17">
        <f>'Conversions, Sources &amp; Comments'!$F245*S248/0.835</f>
        <v>0</v>
      </c>
      <c r="AQ248" s="17">
        <f>'Conversions, Sources &amp; Comments'!$F245*T248/0.835</f>
        <v>0</v>
      </c>
      <c r="AR248" s="17">
        <f>'Conversions, Sources &amp; Comments'!$F245*U248/0.835</f>
        <v>0</v>
      </c>
      <c r="AS248" s="17">
        <f>'Conversions, Sources &amp; Comments'!$F245*V248</f>
        <v>0</v>
      </c>
      <c r="AT248" s="17">
        <f>'Conversions, Sources &amp; Comments'!$F245*W248/0.835</f>
        <v>5.7755683832335345</v>
      </c>
      <c r="AU248" s="17">
        <f>'Conversions, Sources &amp; Comments'!$F245*X248/56</f>
        <v>0</v>
      </c>
      <c r="AV248" s="17">
        <f>'Conversions, Sources &amp; Comments'!$F245*Y248/1000</f>
        <v>0</v>
      </c>
      <c r="AW248" s="17">
        <f>'Conversions, Sources &amp; Comments'!$F245*Z248</f>
        <v>3.7509108000000007</v>
      </c>
      <c r="AX248" s="17">
        <f>'Conversions, Sources &amp; Comments'!$F245*AA248/1.069</f>
        <v>0.73112004864359237</v>
      </c>
      <c r="AY248" s="17">
        <f>'Conversions, Sources &amp; Comments'!$F245*AB248/56</f>
        <v>4.4972655000000001</v>
      </c>
      <c r="AZ248" s="17">
        <f>'Conversions, Sources &amp; Comments'!$F245*AC248/0.56</f>
        <v>0</v>
      </c>
      <c r="BA248" s="16"/>
      <c r="BB248" s="17">
        <f t="shared" si="69"/>
        <v>0.35489116981132085</v>
      </c>
      <c r="BC248" s="17">
        <v>5</v>
      </c>
      <c r="BD248" s="17">
        <f>AE248</f>
        <v>0.35454728301886801</v>
      </c>
      <c r="BE248" s="17"/>
      <c r="BF248" s="17">
        <f t="shared" si="72"/>
        <v>0.65974720252996244</v>
      </c>
      <c r="BG248" s="17">
        <f t="shared" si="75"/>
        <v>0.57706320000000011</v>
      </c>
      <c r="BH248" s="17">
        <v>1.64</v>
      </c>
      <c r="BI248" s="17">
        <v>5</v>
      </c>
      <c r="BJ248" s="17">
        <v>13.377118644067798</v>
      </c>
      <c r="BK248" s="17">
        <f t="shared" si="62"/>
        <v>0.10933333333333332</v>
      </c>
      <c r="BL248" s="17">
        <f t="shared" si="76"/>
        <v>0.73112004864359237</v>
      </c>
      <c r="BM248" s="17">
        <f t="shared" si="63"/>
        <v>4.4972655000000001</v>
      </c>
      <c r="BN248" s="17">
        <v>6.3</v>
      </c>
      <c r="BO248" s="17">
        <f t="shared" si="77"/>
        <v>3.8274600000000003</v>
      </c>
      <c r="BP248" s="17">
        <f>AY248</f>
        <v>4.4972655000000001</v>
      </c>
      <c r="BQ248" s="17">
        <v>1.9902305638842379</v>
      </c>
      <c r="BR248" s="17">
        <v>3.5503323934385742</v>
      </c>
      <c r="BS248" s="17"/>
      <c r="BT248" s="17">
        <f t="shared" si="73"/>
        <v>1.2094995858398545</v>
      </c>
      <c r="BU248" s="16"/>
      <c r="BV248" s="16">
        <f>BT248/'Conversions, Sources &amp; Comments'!F245</f>
        <v>15.800290347121255</v>
      </c>
    </row>
    <row r="249" spans="1:74" ht="12.75" customHeight="1">
      <c r="A249" s="13">
        <v>1638</v>
      </c>
      <c r="B249" s="14"/>
      <c r="C249" s="15">
        <v>815</v>
      </c>
      <c r="D249" s="15">
        <v>653</v>
      </c>
      <c r="E249" s="15">
        <v>1680</v>
      </c>
      <c r="F249" s="15">
        <v>818</v>
      </c>
      <c r="G249" s="15">
        <v>919</v>
      </c>
      <c r="H249" s="15">
        <v>640</v>
      </c>
      <c r="I249" s="15">
        <v>1867</v>
      </c>
      <c r="J249" s="7"/>
      <c r="K249" s="7"/>
      <c r="L249" s="7"/>
      <c r="M249" s="7"/>
      <c r="N249" s="7"/>
      <c r="O249" s="7"/>
      <c r="P249" s="15">
        <v>29.8</v>
      </c>
      <c r="Q249" s="7"/>
      <c r="R249" s="7"/>
      <c r="S249" s="7"/>
      <c r="T249" s="7"/>
      <c r="U249" s="7"/>
      <c r="V249" s="7"/>
      <c r="W249" s="15">
        <v>90.1</v>
      </c>
      <c r="X249" s="7"/>
      <c r="Y249" s="7"/>
      <c r="Z249" s="7"/>
      <c r="AA249" s="15">
        <v>8.75</v>
      </c>
      <c r="AB249" s="15">
        <v>3150</v>
      </c>
      <c r="AC249" s="15">
        <v>12.7</v>
      </c>
      <c r="AD249" s="15"/>
      <c r="AE249" s="17">
        <f>C249*'Conversions, Sources &amp; Comments'!$F246/222.6</f>
        <v>0.28026773584905668</v>
      </c>
      <c r="AF249" s="17">
        <f>E249*'Conversions, Sources &amp; Comments'!$F246/222.6</f>
        <v>0.57772981132075485</v>
      </c>
      <c r="AG249" s="17">
        <f>F249*'Conversions, Sources &amp; Comments'!$F246/222.6</f>
        <v>0.28129939622641514</v>
      </c>
      <c r="AH249" s="17">
        <f>G249*'Conversions, Sources &amp; Comments'!$F246/222.6</f>
        <v>0.31603196226415098</v>
      </c>
      <c r="AI249" s="17">
        <f>'Conversions, Sources &amp; Comments'!$F246*I249/260</f>
        <v>0.54968214000000004</v>
      </c>
      <c r="AJ249" s="16"/>
      <c r="AK249" s="16"/>
      <c r="AL249" s="16"/>
      <c r="AM249" s="17">
        <f>'Conversions, Sources &amp; Comments'!$F246*P249/0.56</f>
        <v>4.0735110000000008</v>
      </c>
      <c r="AN249" s="17">
        <f>'Conversions, Sources &amp; Comments'!$F246*Q249/0.56</f>
        <v>0</v>
      </c>
      <c r="AO249" s="17">
        <f>'Conversions, Sources &amp; Comments'!$F246*R249/0.835</f>
        <v>0</v>
      </c>
      <c r="AP249" s="17">
        <f>'Conversions, Sources &amp; Comments'!$F246*S249/0.835</f>
        <v>0</v>
      </c>
      <c r="AQ249" s="17">
        <f>'Conversions, Sources &amp; Comments'!$F246*T249/0.835</f>
        <v>0</v>
      </c>
      <c r="AR249" s="17">
        <f>'Conversions, Sources &amp; Comments'!$F246*U249/0.835</f>
        <v>0</v>
      </c>
      <c r="AS249" s="17">
        <f>'Conversions, Sources &amp; Comments'!$F246*V249</f>
        <v>0</v>
      </c>
      <c r="AT249" s="17">
        <f>'Conversions, Sources &amp; Comments'!$F246*W249/0.835</f>
        <v>8.2599795449101805</v>
      </c>
      <c r="AU249" s="17">
        <f>'Conversions, Sources &amp; Comments'!$F246*X249/56</f>
        <v>0</v>
      </c>
      <c r="AV249" s="17"/>
      <c r="AW249" s="17"/>
      <c r="AX249" s="17">
        <f>'Conversions, Sources &amp; Comments'!$F246*AA249/1.069</f>
        <v>0.62657202993451833</v>
      </c>
      <c r="AY249" s="17">
        <f>'Conversions, Sources &amp; Comments'!$F246*AB249/56</f>
        <v>4.3058925000000006</v>
      </c>
      <c r="AZ249" s="17">
        <f>'Conversions, Sources &amp; Comments'!$F246*AC249/0.56</f>
        <v>1.7360264999999999</v>
      </c>
      <c r="BA249" s="16"/>
      <c r="BB249" s="17">
        <f t="shared" si="69"/>
        <v>0.31603196226415098</v>
      </c>
      <c r="BC249" s="17">
        <v>5</v>
      </c>
      <c r="BD249" s="17">
        <f>AE249</f>
        <v>0.28026773584905668</v>
      </c>
      <c r="BE249" s="17"/>
      <c r="BF249" s="17">
        <f t="shared" si="72"/>
        <v>0.56731759656830194</v>
      </c>
      <c r="BG249" s="17">
        <f t="shared" si="75"/>
        <v>0.54968214000000004</v>
      </c>
      <c r="BH249" s="17">
        <f t="shared" ref="BH249:BH255" si="78">AZ249</f>
        <v>1.7360264999999999</v>
      </c>
      <c r="BI249" s="17">
        <v>5</v>
      </c>
      <c r="BJ249" s="17">
        <v>13.377118644067798</v>
      </c>
      <c r="BK249" s="17">
        <f t="shared" si="62"/>
        <v>0.11573509999999999</v>
      </c>
      <c r="BL249" s="17">
        <f t="shared" si="76"/>
        <v>0.62657202993451833</v>
      </c>
      <c r="BM249" s="17">
        <f t="shared" si="63"/>
        <v>4.3058925000000006</v>
      </c>
      <c r="BN249" s="17">
        <v>6.3</v>
      </c>
      <c r="BO249" s="17">
        <f t="shared" si="77"/>
        <v>4.0735110000000008</v>
      </c>
      <c r="BP249" s="17">
        <f>AY249</f>
        <v>4.3058925000000006</v>
      </c>
      <c r="BQ249" s="17">
        <v>1.9902305638842379</v>
      </c>
      <c r="BR249" s="17">
        <v>4.2603988721262898</v>
      </c>
      <c r="BS249" s="17"/>
      <c r="BT249" s="17">
        <f t="shared" si="73"/>
        <v>1.1256247292943722</v>
      </c>
      <c r="BU249" s="16"/>
      <c r="BV249" s="16">
        <f>BT249/'Conversions, Sources &amp; Comments'!F246</f>
        <v>14.704591678219655</v>
      </c>
    </row>
    <row r="250" spans="1:74" ht="12.75" customHeight="1">
      <c r="A250" s="13">
        <v>1639</v>
      </c>
      <c r="B250" s="14"/>
      <c r="C250" s="15">
        <v>603</v>
      </c>
      <c r="D250" s="15">
        <v>445</v>
      </c>
      <c r="E250" s="15">
        <v>1155</v>
      </c>
      <c r="F250" s="15">
        <v>822</v>
      </c>
      <c r="G250" s="15">
        <v>788</v>
      </c>
      <c r="H250" s="15">
        <v>497</v>
      </c>
      <c r="I250" s="15">
        <v>1575</v>
      </c>
      <c r="J250" s="7"/>
      <c r="K250" s="7"/>
      <c r="L250" s="7"/>
      <c r="M250" s="7"/>
      <c r="N250" s="7"/>
      <c r="O250" s="7"/>
      <c r="P250" s="15">
        <v>29.7</v>
      </c>
      <c r="Q250" s="7"/>
      <c r="R250" s="7"/>
      <c r="S250" s="7"/>
      <c r="T250" s="15">
        <v>50.7</v>
      </c>
      <c r="U250" s="15">
        <v>77</v>
      </c>
      <c r="V250" s="7"/>
      <c r="W250" s="7"/>
      <c r="X250" s="7"/>
      <c r="Y250" s="7"/>
      <c r="Z250" s="7"/>
      <c r="AA250" s="15">
        <v>8.75</v>
      </c>
      <c r="AB250" s="15">
        <v>3060</v>
      </c>
      <c r="AC250" s="15">
        <v>13</v>
      </c>
      <c r="AD250" s="15"/>
      <c r="AE250" s="17">
        <f>C250*'Conversions, Sources &amp; Comments'!$F247/222.6</f>
        <v>0.20736373584905662</v>
      </c>
      <c r="AF250" s="17">
        <f>E250*'Conversions, Sources &amp; Comments'!$F247/222.6</f>
        <v>0.39718924528301897</v>
      </c>
      <c r="AG250" s="17">
        <f>F250*'Conversions, Sources &amp; Comments'!$F247/222.6</f>
        <v>0.28267494339622645</v>
      </c>
      <c r="AH250" s="17">
        <f>G250*'Conversions, Sources &amp; Comments'!$F247/222.6</f>
        <v>0.27098279245283025</v>
      </c>
      <c r="AI250" s="17">
        <f>'Conversions, Sources &amp; Comments'!$F247*I250/260</f>
        <v>0.46371150000000011</v>
      </c>
      <c r="AJ250" s="16"/>
      <c r="AK250" s="16"/>
      <c r="AL250" s="16"/>
      <c r="AM250" s="17">
        <f>'Conversions, Sources &amp; Comments'!$F247*P250/0.56</f>
        <v>4.0598415000000001</v>
      </c>
      <c r="AN250" s="17">
        <f>'Conversions, Sources &amp; Comments'!$F247*Q250/0.56</f>
        <v>0</v>
      </c>
      <c r="AO250" s="17">
        <f>'Conversions, Sources &amp; Comments'!$F247*R250/0.835</f>
        <v>0</v>
      </c>
      <c r="AP250" s="17">
        <f>'Conversions, Sources &amp; Comments'!$F247*S250/0.835</f>
        <v>0</v>
      </c>
      <c r="AQ250" s="17">
        <f>'Conversions, Sources &amp; Comments'!$F247*T250/0.835</f>
        <v>4.6479574131736534</v>
      </c>
      <c r="AR250" s="17">
        <f>'Conversions, Sources &amp; Comments'!$F247*U250/0.835</f>
        <v>7.0590280239520968</v>
      </c>
      <c r="AS250" s="17">
        <f>'Conversions, Sources &amp; Comments'!$F247*V250</f>
        <v>0</v>
      </c>
      <c r="AT250" s="17">
        <f>'Conversions, Sources &amp; Comments'!$F247*W250/0.835</f>
        <v>0</v>
      </c>
      <c r="AU250" s="17">
        <f>'Conversions, Sources &amp; Comments'!$F247*X250/56</f>
        <v>0</v>
      </c>
      <c r="AV250" s="17"/>
      <c r="AW250" s="17"/>
      <c r="AX250" s="17">
        <f>'Conversions, Sources &amp; Comments'!$F247*AA250/1.069</f>
        <v>0.62657202993451833</v>
      </c>
      <c r="AY250" s="17">
        <f>'Conversions, Sources &amp; Comments'!$F247*AB250/56</f>
        <v>4.1828670000000008</v>
      </c>
      <c r="AZ250" s="17">
        <f>'Conversions, Sources &amp; Comments'!$F247*AC250/0.56</f>
        <v>1.7770350000000001</v>
      </c>
      <c r="BA250" s="16"/>
      <c r="BB250" s="17">
        <f t="shared" si="69"/>
        <v>0.27098279245283025</v>
      </c>
      <c r="BC250" s="17">
        <v>5</v>
      </c>
      <c r="BD250" s="17">
        <f>AE250</f>
        <v>0.20736373584905662</v>
      </c>
      <c r="BE250" s="17"/>
      <c r="BF250" s="17">
        <f t="shared" si="72"/>
        <v>0.47659964997630189</v>
      </c>
      <c r="BG250" s="17">
        <f t="shared" si="75"/>
        <v>0.46371150000000011</v>
      </c>
      <c r="BH250" s="17">
        <f t="shared" si="78"/>
        <v>1.7770350000000001</v>
      </c>
      <c r="BI250" s="17">
        <v>5</v>
      </c>
      <c r="BJ250" s="17">
        <v>13.377118644067798</v>
      </c>
      <c r="BK250" s="17">
        <f t="shared" si="62"/>
        <v>0.118469</v>
      </c>
      <c r="BL250" s="17">
        <f t="shared" si="76"/>
        <v>0.62657202993451833</v>
      </c>
      <c r="BM250" s="17">
        <f t="shared" si="63"/>
        <v>4.1828670000000008</v>
      </c>
      <c r="BN250" s="17">
        <f t="shared" ref="BN250:BN255" si="79">AR250</f>
        <v>7.0590280239520968</v>
      </c>
      <c r="BO250" s="17">
        <f t="shared" si="77"/>
        <v>4.0598415000000001</v>
      </c>
      <c r="BP250" s="17">
        <f>AY250</f>
        <v>4.1828670000000008</v>
      </c>
      <c r="BQ250" s="17">
        <v>1.9902305638842379</v>
      </c>
      <c r="BR250" s="17">
        <v>4.4970876983555277</v>
      </c>
      <c r="BS250" s="17"/>
      <c r="BT250" s="17">
        <f t="shared" si="73"/>
        <v>1.085487488710144</v>
      </c>
      <c r="BU250" s="16"/>
      <c r="BV250" s="16">
        <f>BT250/'Conversions, Sources &amp; Comments'!F247</f>
        <v>14.180259084486107</v>
      </c>
    </row>
    <row r="251" spans="1:74" ht="12.75" customHeight="1">
      <c r="A251" s="13">
        <v>1640</v>
      </c>
      <c r="B251" s="14"/>
      <c r="C251" s="15">
        <v>516</v>
      </c>
      <c r="D251" s="15">
        <v>438</v>
      </c>
      <c r="E251" s="15">
        <v>1260</v>
      </c>
      <c r="F251" s="15">
        <v>787</v>
      </c>
      <c r="G251" s="15">
        <v>704</v>
      </c>
      <c r="H251" s="15">
        <v>393</v>
      </c>
      <c r="I251" s="15">
        <v>1518</v>
      </c>
      <c r="J251" s="7"/>
      <c r="K251" s="7"/>
      <c r="L251" s="7"/>
      <c r="M251" s="7"/>
      <c r="N251" s="7"/>
      <c r="O251" s="7"/>
      <c r="P251" s="15">
        <v>31.5</v>
      </c>
      <c r="Q251" s="7"/>
      <c r="R251" s="15">
        <v>560</v>
      </c>
      <c r="S251" s="7"/>
      <c r="T251" s="15">
        <v>38.5</v>
      </c>
      <c r="U251" s="15">
        <v>28</v>
      </c>
      <c r="V251" s="7"/>
      <c r="W251" s="15">
        <v>70</v>
      </c>
      <c r="X251" s="7"/>
      <c r="Y251" s="7"/>
      <c r="Z251" s="7"/>
      <c r="AA251" s="15">
        <v>7.87</v>
      </c>
      <c r="AB251" s="15">
        <v>2590</v>
      </c>
      <c r="AC251" s="15">
        <v>13</v>
      </c>
      <c r="AD251" s="15"/>
      <c r="AE251" s="17">
        <f>C251*'Conversions, Sources &amp; Comments'!$F248/222.6</f>
        <v>0.17744558490566043</v>
      </c>
      <c r="AF251" s="17">
        <f>E251*'Conversions, Sources &amp; Comments'!$F248/222.6</f>
        <v>0.43329735849056611</v>
      </c>
      <c r="AG251" s="17">
        <f>F251*'Conversions, Sources &amp; Comments'!$F248/222.6</f>
        <v>0.2706389056603774</v>
      </c>
      <c r="AH251" s="17">
        <f>G251*'Conversions, Sources &amp; Comments'!$F248/222.6</f>
        <v>0.24209630188679251</v>
      </c>
      <c r="AI251" s="17">
        <f>'Conversions, Sources &amp; Comments'!$F248*I251/260</f>
        <v>0.44692956000000006</v>
      </c>
      <c r="AJ251" s="16"/>
      <c r="AK251" s="16"/>
      <c r="AL251" s="16"/>
      <c r="AM251" s="17">
        <f>'Conversions, Sources &amp; Comments'!$F248*P251/0.56</f>
        <v>4.3058925000000006</v>
      </c>
      <c r="AN251" s="17">
        <f>'Conversions, Sources &amp; Comments'!$F248*Q251/0.56</f>
        <v>0</v>
      </c>
      <c r="AO251" s="17">
        <f>'Conversions, Sources &amp; Comments'!$F248*R251/0.835</f>
        <v>51.338385628742522</v>
      </c>
      <c r="AP251" s="17">
        <f>'Conversions, Sources &amp; Comments'!$F248*S251/0.835</f>
        <v>0</v>
      </c>
      <c r="AQ251" s="17">
        <f>'Conversions, Sources &amp; Comments'!$F248*T251/0.835</f>
        <v>3.5295140119760484</v>
      </c>
      <c r="AR251" s="17">
        <f>'Conversions, Sources &amp; Comments'!$F248*U251/0.835</f>
        <v>2.5669192814371264</v>
      </c>
      <c r="AS251" s="17">
        <f>'Conversions, Sources &amp; Comments'!$F248*V251</f>
        <v>0</v>
      </c>
      <c r="AT251" s="17">
        <f>'Conversions, Sources &amp; Comments'!$F248*W251/0.835</f>
        <v>6.4172982035928152</v>
      </c>
      <c r="AU251" s="17">
        <f>'Conversions, Sources &amp; Comments'!$F248*X251/56</f>
        <v>0</v>
      </c>
      <c r="AV251" s="17"/>
      <c r="AW251" s="17"/>
      <c r="AX251" s="17">
        <f>'Conversions, Sources &amp; Comments'!$F248*AA251/1.069</f>
        <v>0.56355678578110402</v>
      </c>
      <c r="AY251" s="17">
        <f>'Conversions, Sources &amp; Comments'!$F248*AB251/56</f>
        <v>3.5404005000000005</v>
      </c>
      <c r="AZ251" s="17">
        <f>'Conversions, Sources &amp; Comments'!$F248*AC251/0.56</f>
        <v>1.7770350000000001</v>
      </c>
      <c r="BA251" s="16"/>
      <c r="BB251" s="17">
        <f t="shared" si="69"/>
        <v>0.24209630188679251</v>
      </c>
      <c r="BC251" s="17">
        <v>5</v>
      </c>
      <c r="BD251" s="17">
        <f>AE251</f>
        <v>0.17744558490566043</v>
      </c>
      <c r="BE251" s="17"/>
      <c r="BF251" s="17">
        <f t="shared" si="72"/>
        <v>0.43937105868618875</v>
      </c>
      <c r="BG251" s="17">
        <f t="shared" si="75"/>
        <v>0.44692956000000006</v>
      </c>
      <c r="BH251" s="17">
        <f t="shared" si="78"/>
        <v>1.7770350000000001</v>
      </c>
      <c r="BI251" s="17">
        <v>5</v>
      </c>
      <c r="BJ251" s="17">
        <v>10.944915254237289</v>
      </c>
      <c r="BK251" s="17">
        <f t="shared" si="62"/>
        <v>0.118469</v>
      </c>
      <c r="BL251" s="17">
        <f t="shared" si="76"/>
        <v>0.56355678578110402</v>
      </c>
      <c r="BM251" s="17">
        <f t="shared" si="63"/>
        <v>3.5404005000000005</v>
      </c>
      <c r="BN251" s="17">
        <f t="shared" si="79"/>
        <v>2.5669192814371264</v>
      </c>
      <c r="BO251" s="17">
        <f t="shared" si="77"/>
        <v>4.3058925000000006</v>
      </c>
      <c r="BP251" s="17">
        <f>AY251</f>
        <v>3.5404005000000005</v>
      </c>
      <c r="BQ251" s="17">
        <v>1.9902305638842379</v>
      </c>
      <c r="BR251" s="17">
        <v>3.5077284047173118</v>
      </c>
      <c r="BS251" s="17"/>
      <c r="BT251" s="17">
        <f t="shared" si="73"/>
        <v>0.94828259153785721</v>
      </c>
      <c r="BU251" s="16"/>
      <c r="BV251" s="16">
        <f>BT251/'Conversions, Sources &amp; Comments'!F248</f>
        <v>12.387883760220317</v>
      </c>
    </row>
    <row r="252" spans="1:74" ht="12.75" customHeight="1">
      <c r="A252" s="13">
        <v>1641</v>
      </c>
      <c r="B252" s="14"/>
      <c r="C252" s="7"/>
      <c r="D252" s="15">
        <v>997</v>
      </c>
      <c r="E252" s="15">
        <v>1400</v>
      </c>
      <c r="F252" s="15">
        <v>1155</v>
      </c>
      <c r="G252" s="15">
        <v>977</v>
      </c>
      <c r="H252" s="15">
        <v>651</v>
      </c>
      <c r="I252" s="15">
        <v>1617</v>
      </c>
      <c r="J252" s="7"/>
      <c r="K252" s="7"/>
      <c r="L252" s="7"/>
      <c r="M252" s="7"/>
      <c r="N252" s="7"/>
      <c r="O252" s="7"/>
      <c r="P252" s="15">
        <v>28</v>
      </c>
      <c r="Q252" s="7"/>
      <c r="R252" s="15">
        <v>568</v>
      </c>
      <c r="S252" s="7"/>
      <c r="T252" s="15">
        <v>49</v>
      </c>
      <c r="U252" s="15">
        <v>35</v>
      </c>
      <c r="V252" s="7"/>
      <c r="W252" s="15">
        <v>61.1</v>
      </c>
      <c r="X252" s="7"/>
      <c r="Y252" s="7"/>
      <c r="Z252" s="7"/>
      <c r="AA252" s="15">
        <v>8.31</v>
      </c>
      <c r="AB252" s="15">
        <v>3500</v>
      </c>
      <c r="AC252" s="15">
        <v>13</v>
      </c>
      <c r="AD252" s="15"/>
      <c r="AE252" s="16"/>
      <c r="AF252" s="17">
        <f>E252*'Conversions, Sources &amp; Comments'!$F249/222.6</f>
        <v>0.49620754716981136</v>
      </c>
      <c r="AG252" s="17">
        <f>F252*'Conversions, Sources &amp; Comments'!$F249/222.6</f>
        <v>0.40937122641509444</v>
      </c>
      <c r="AH252" s="17">
        <f>G252*'Conversions, Sources &amp; Comments'!$F249/222.6</f>
        <v>0.34628198113207553</v>
      </c>
      <c r="AI252" s="17">
        <f>'Conversions, Sources &amp; Comments'!$F249*I252/260</f>
        <v>0.49067865000000005</v>
      </c>
      <c r="AJ252" s="16"/>
      <c r="AK252" s="16"/>
      <c r="AL252" s="16"/>
      <c r="AM252" s="17">
        <f>'Conversions, Sources &amp; Comments'!$F249*P252/0.56</f>
        <v>3.9448500000000002</v>
      </c>
      <c r="AN252" s="17">
        <f>'Conversions, Sources &amp; Comments'!$F249*Q252/0.56</f>
        <v>0</v>
      </c>
      <c r="AO252" s="17">
        <f>'Conversions, Sources &amp; Comments'!$F249*R252/0.835</f>
        <v>53.668857485029953</v>
      </c>
      <c r="AP252" s="17">
        <f>'Conversions, Sources &amp; Comments'!$F249*S252/0.835</f>
        <v>0</v>
      </c>
      <c r="AQ252" s="17">
        <f>'Conversions, Sources &amp; Comments'!$F249*T252/0.835</f>
        <v>4.62988383233533</v>
      </c>
      <c r="AR252" s="17">
        <f>'Conversions, Sources &amp; Comments'!$F249*U252/0.835</f>
        <v>3.3070598802395215</v>
      </c>
      <c r="AS252" s="17">
        <f>'Conversions, Sources &amp; Comments'!$F249*V252</f>
        <v>0</v>
      </c>
      <c r="AT252" s="17">
        <f>'Conversions, Sources &amp; Comments'!$F249*W252/0.835</f>
        <v>5.7731816766467077</v>
      </c>
      <c r="AU252" s="17">
        <f>'Conversions, Sources &amp; Comments'!$F249*X252/56</f>
        <v>0</v>
      </c>
      <c r="AV252" s="17"/>
      <c r="AW252" s="17"/>
      <c r="AX252" s="17">
        <f>'Conversions, Sources &amp; Comments'!$F249*AA252/1.069</f>
        <v>0.61331531337698797</v>
      </c>
      <c r="AY252" s="17">
        <f>'Conversions, Sources &amp; Comments'!$F249*AB252/56</f>
        <v>4.9310625000000012</v>
      </c>
      <c r="AZ252" s="17">
        <f>'Conversions, Sources &amp; Comments'!$F249*AC252/0.56</f>
        <v>1.8315375</v>
      </c>
      <c r="BA252" s="16"/>
      <c r="BB252" s="17">
        <f t="shared" si="69"/>
        <v>0.34628198113207553</v>
      </c>
      <c r="BC252" s="17">
        <v>4.6943715000000008</v>
      </c>
      <c r="BD252" s="17">
        <f>AG252</f>
        <v>0.40937122641509444</v>
      </c>
      <c r="BE252" s="17"/>
      <c r="BF252" s="17">
        <f t="shared" si="72"/>
        <v>0.71917341801667001</v>
      </c>
      <c r="BG252" s="17">
        <f t="shared" si="75"/>
        <v>0.49067865000000005</v>
      </c>
      <c r="BH252" s="17">
        <f t="shared" si="78"/>
        <v>1.8315375</v>
      </c>
      <c r="BI252" s="17">
        <v>5</v>
      </c>
      <c r="BJ252" s="17">
        <v>10.944915254237289</v>
      </c>
      <c r="BK252" s="17">
        <f t="shared" si="62"/>
        <v>0.1221025</v>
      </c>
      <c r="BL252" s="17">
        <f t="shared" si="76"/>
        <v>0.61331531337698797</v>
      </c>
      <c r="BM252" s="17">
        <f t="shared" si="63"/>
        <v>4.9310625000000012</v>
      </c>
      <c r="BN252" s="17">
        <f t="shared" si="79"/>
        <v>3.3070598802395215</v>
      </c>
      <c r="BO252" s="17">
        <f t="shared" si="77"/>
        <v>3.9448500000000002</v>
      </c>
      <c r="BP252" s="17">
        <f>AY252</f>
        <v>4.9310625000000012</v>
      </c>
      <c r="BQ252" s="17">
        <v>1.9902305638842379</v>
      </c>
      <c r="BR252" s="17">
        <v>3.787021219667813</v>
      </c>
      <c r="BS252" s="17"/>
      <c r="BT252" s="17">
        <f t="shared" si="73"/>
        <v>1.126288634927751</v>
      </c>
      <c r="BU252" s="16"/>
      <c r="BV252" s="16">
        <f>BT252/'Conversions, Sources &amp; Comments'!F249</f>
        <v>14.275430433701546</v>
      </c>
    </row>
    <row r="253" spans="1:74" ht="12.75" customHeight="1">
      <c r="A253" s="13">
        <v>1642</v>
      </c>
      <c r="B253" s="14"/>
      <c r="C253" s="7"/>
      <c r="D253" s="15">
        <v>580</v>
      </c>
      <c r="E253" s="15">
        <v>1260</v>
      </c>
      <c r="F253" s="15">
        <v>1109</v>
      </c>
      <c r="G253" s="15">
        <v>832</v>
      </c>
      <c r="H253" s="15">
        <v>590</v>
      </c>
      <c r="I253" s="15">
        <v>1522</v>
      </c>
      <c r="J253" s="7"/>
      <c r="K253" s="7"/>
      <c r="L253" s="7"/>
      <c r="M253" s="7"/>
      <c r="N253" s="7"/>
      <c r="O253" s="7"/>
      <c r="P253" s="15">
        <v>31.5</v>
      </c>
      <c r="Q253" s="7"/>
      <c r="R253" s="15">
        <v>560</v>
      </c>
      <c r="S253" s="7"/>
      <c r="T253" s="15">
        <v>31</v>
      </c>
      <c r="U253" s="15">
        <v>77</v>
      </c>
      <c r="V253" s="7"/>
      <c r="W253" s="15">
        <v>59.5</v>
      </c>
      <c r="X253" s="7"/>
      <c r="Y253" s="7"/>
      <c r="Z253" s="7"/>
      <c r="AA253" s="15">
        <v>10.5</v>
      </c>
      <c r="AB253" s="7"/>
      <c r="AC253" s="15">
        <v>13.1</v>
      </c>
      <c r="AD253" s="15"/>
      <c r="AE253" s="16"/>
      <c r="AF253" s="17">
        <f>E253*'Conversions, Sources &amp; Comments'!$F250/222.6</f>
        <v>0.44658679245283023</v>
      </c>
      <c r="AG253" s="17">
        <f>F253*'Conversions, Sources &amp; Comments'!$F250/222.6</f>
        <v>0.39306726415094345</v>
      </c>
      <c r="AH253" s="17">
        <f>G253*'Conversions, Sources &amp; Comments'!$F250/222.6</f>
        <v>0.29488905660377362</v>
      </c>
      <c r="AI253" s="17">
        <f>'Conversions, Sources &amp; Comments'!$F250*I253/260</f>
        <v>0.46185090000000001</v>
      </c>
      <c r="AJ253" s="16"/>
      <c r="AK253" s="16"/>
      <c r="AL253" s="16"/>
      <c r="AM253" s="17">
        <f>'Conversions, Sources &amp; Comments'!$F250*P253/0.56</f>
        <v>4.43795625</v>
      </c>
      <c r="AN253" s="17">
        <f>'Conversions, Sources &amp; Comments'!$F250*Q253/0.56</f>
        <v>0</v>
      </c>
      <c r="AO253" s="17">
        <f>'Conversions, Sources &amp; Comments'!$F250*R253/0.835</f>
        <v>52.912958083832343</v>
      </c>
      <c r="AP253" s="17">
        <f>'Conversions, Sources &amp; Comments'!$F250*S253/0.835</f>
        <v>0</v>
      </c>
      <c r="AQ253" s="17">
        <f>'Conversions, Sources &amp; Comments'!$F250*T253/0.835</f>
        <v>2.9291101796407188</v>
      </c>
      <c r="AR253" s="17">
        <f>'Conversions, Sources &amp; Comments'!$F250*U253/0.835</f>
        <v>7.2755317365269478</v>
      </c>
      <c r="AS253" s="17">
        <f>'Conversions, Sources &amp; Comments'!$F250*V253</f>
        <v>0</v>
      </c>
      <c r="AT253" s="17">
        <f>'Conversions, Sources &amp; Comments'!$F250*W253/0.835</f>
        <v>5.6220017964071864</v>
      </c>
      <c r="AU253" s="17">
        <f>'Conversions, Sources &amp; Comments'!$F250*X253/56</f>
        <v>0</v>
      </c>
      <c r="AV253" s="17"/>
      <c r="AW253" s="17"/>
      <c r="AX253" s="17">
        <f>'Conversions, Sources &amp; Comments'!$F250*AA253/1.069</f>
        <v>0.77494714686623023</v>
      </c>
      <c r="AY253" s="17">
        <f>'Conversions, Sources &amp; Comments'!$F250*AB253/56</f>
        <v>0</v>
      </c>
      <c r="AZ253" s="17">
        <f>'Conversions, Sources &amp; Comments'!$F250*AC253/0.56</f>
        <v>1.84562625</v>
      </c>
      <c r="BA253" s="16"/>
      <c r="BB253" s="17">
        <f t="shared" si="69"/>
        <v>0.29488905660377362</v>
      </c>
      <c r="BC253" s="17">
        <v>4.6943715000000008</v>
      </c>
      <c r="BD253" s="17">
        <f>AG253</f>
        <v>0.39306726415094345</v>
      </c>
      <c r="BE253" s="17"/>
      <c r="BF253" s="17">
        <f t="shared" si="72"/>
        <v>0.69888561518119818</v>
      </c>
      <c r="BG253" s="17">
        <f t="shared" si="75"/>
        <v>0.46185090000000001</v>
      </c>
      <c r="BH253" s="17">
        <f t="shared" si="78"/>
        <v>1.84562625</v>
      </c>
      <c r="BI253" s="17">
        <v>5</v>
      </c>
      <c r="BJ253" s="17">
        <v>10.944915254237289</v>
      </c>
      <c r="BK253" s="17">
        <f t="shared" si="62"/>
        <v>0.12304175000000001</v>
      </c>
      <c r="BL253" s="17">
        <f t="shared" si="76"/>
        <v>0.77494714686623023</v>
      </c>
      <c r="BM253" s="17">
        <f t="shared" si="63"/>
        <v>3.9</v>
      </c>
      <c r="BN253" s="17">
        <f t="shared" si="79"/>
        <v>7.2755317365269478</v>
      </c>
      <c r="BO253" s="17">
        <f t="shared" si="77"/>
        <v>4.43795625</v>
      </c>
      <c r="BP253" s="17">
        <v>3.9</v>
      </c>
      <c r="BQ253" s="17">
        <v>1.9902305638842379</v>
      </c>
      <c r="BR253" s="17">
        <v>3.787021219667813</v>
      </c>
      <c r="BS253" s="17"/>
      <c r="BT253" s="17">
        <f t="shared" si="73"/>
        <v>1.2236705491406015</v>
      </c>
      <c r="BU253" s="16"/>
      <c r="BV253" s="16">
        <f>BT253/'Conversions, Sources &amp; Comments'!F250</f>
        <v>15.509722158518084</v>
      </c>
    </row>
    <row r="254" spans="1:74" ht="12.75" customHeight="1">
      <c r="A254" s="13">
        <v>1643</v>
      </c>
      <c r="B254" s="14"/>
      <c r="C254" s="7"/>
      <c r="D254" s="15">
        <v>440</v>
      </c>
      <c r="E254" s="15">
        <v>1601</v>
      </c>
      <c r="F254" s="15">
        <v>832</v>
      </c>
      <c r="G254" s="15">
        <v>753</v>
      </c>
      <c r="H254" s="15">
        <v>402</v>
      </c>
      <c r="I254" s="15">
        <v>1456</v>
      </c>
      <c r="J254" s="7"/>
      <c r="K254" s="7"/>
      <c r="L254" s="7"/>
      <c r="M254" s="7"/>
      <c r="N254" s="7"/>
      <c r="O254" s="7"/>
      <c r="P254" s="15">
        <v>27.4</v>
      </c>
      <c r="Q254" s="7"/>
      <c r="R254" s="7"/>
      <c r="S254" s="7"/>
      <c r="T254" s="7"/>
      <c r="U254" s="15">
        <v>70</v>
      </c>
      <c r="V254" s="7"/>
      <c r="W254" s="15">
        <v>54.2</v>
      </c>
      <c r="X254" s="7"/>
      <c r="Y254" s="7"/>
      <c r="Z254" s="7"/>
      <c r="AA254" s="15">
        <v>8.31</v>
      </c>
      <c r="AB254" s="15">
        <v>2100</v>
      </c>
      <c r="AC254" s="15">
        <v>12.2</v>
      </c>
      <c r="AD254" s="15"/>
      <c r="AE254" s="16"/>
      <c r="AF254" s="17">
        <f>E254*'Conversions, Sources &amp; Comments'!$F251/222.6</f>
        <v>0.56744877358490575</v>
      </c>
      <c r="AG254" s="17">
        <f>F254*'Conversions, Sources &amp; Comments'!$F251/222.6</f>
        <v>0.29488905660377362</v>
      </c>
      <c r="AH254" s="17">
        <f>G254*'Conversions, Sources &amp; Comments'!$F251/222.6</f>
        <v>0.2668887735849057</v>
      </c>
      <c r="AI254" s="17">
        <f>'Conversions, Sources &amp; Comments'!$F251*I254/260</f>
        <v>0.44182320000000003</v>
      </c>
      <c r="AJ254" s="16"/>
      <c r="AK254" s="16"/>
      <c r="AL254" s="16"/>
      <c r="AM254" s="17">
        <f>'Conversions, Sources &amp; Comments'!$F251*P254/0.56</f>
        <v>3.8603175000000003</v>
      </c>
      <c r="AN254" s="17">
        <f>'Conversions, Sources &amp; Comments'!$F251*Q254/0.56</f>
        <v>0</v>
      </c>
      <c r="AO254" s="17">
        <f>'Conversions, Sources &amp; Comments'!$F251*R254/0.835</f>
        <v>0</v>
      </c>
      <c r="AP254" s="17">
        <f>'Conversions, Sources &amp; Comments'!$F251*S254/0.835</f>
        <v>0</v>
      </c>
      <c r="AQ254" s="17">
        <f>'Conversions, Sources &amp; Comments'!$F251*T254/0.835</f>
        <v>0</v>
      </c>
      <c r="AR254" s="17">
        <f>'Conversions, Sources &amp; Comments'!$F251*U254/0.835</f>
        <v>6.6141197604790429</v>
      </c>
      <c r="AS254" s="17">
        <f>'Conversions, Sources &amp; Comments'!$F251*V254</f>
        <v>0</v>
      </c>
      <c r="AT254" s="17">
        <f>'Conversions, Sources &amp; Comments'!$F251*W254/0.835</f>
        <v>5.1212184431137739</v>
      </c>
      <c r="AU254" s="17">
        <f>'Conversions, Sources &amp; Comments'!$F251*X254/56</f>
        <v>0</v>
      </c>
      <c r="AV254" s="17"/>
      <c r="AW254" s="17"/>
      <c r="AX254" s="17">
        <f>'Conversions, Sources &amp; Comments'!$F251*AA254/1.069</f>
        <v>0.61331531337698797</v>
      </c>
      <c r="AY254" s="17">
        <f>'Conversions, Sources &amp; Comments'!$F251*AB254/56</f>
        <v>2.9586375000000005</v>
      </c>
      <c r="AZ254" s="17">
        <f>'Conversions, Sources &amp; Comments'!$F251*AC254/0.56</f>
        <v>1.7188275</v>
      </c>
      <c r="BA254" s="16"/>
      <c r="BB254" s="17">
        <f t="shared" si="69"/>
        <v>0.2668887735849057</v>
      </c>
      <c r="BC254" s="17">
        <v>4.6943715000000008</v>
      </c>
      <c r="BD254" s="17">
        <f>AG254</f>
        <v>0.29488905660377362</v>
      </c>
      <c r="BE254" s="17"/>
      <c r="BF254" s="17">
        <f t="shared" si="72"/>
        <v>0.57671775897629252</v>
      </c>
      <c r="BG254" s="17">
        <f t="shared" si="75"/>
        <v>0.44182320000000003</v>
      </c>
      <c r="BH254" s="17">
        <f t="shared" si="78"/>
        <v>1.7188275</v>
      </c>
      <c r="BI254" s="17">
        <v>5</v>
      </c>
      <c r="BJ254" s="17">
        <v>10.944915254237289</v>
      </c>
      <c r="BK254" s="17">
        <f t="shared" si="62"/>
        <v>0.1145885</v>
      </c>
      <c r="BL254" s="17">
        <f t="shared" si="76"/>
        <v>0.61331531337698797</v>
      </c>
      <c r="BM254" s="17">
        <f t="shared" si="63"/>
        <v>2.9586375000000005</v>
      </c>
      <c r="BN254" s="17">
        <f t="shared" si="79"/>
        <v>6.6141197604790429</v>
      </c>
      <c r="BO254" s="17">
        <f t="shared" si="77"/>
        <v>3.8603175000000003</v>
      </c>
      <c r="BP254" s="17">
        <f>AY254</f>
        <v>2.9586375000000005</v>
      </c>
      <c r="BQ254" s="17">
        <v>2.0831079901988359</v>
      </c>
      <c r="BR254" s="17">
        <v>3.7254821248482108</v>
      </c>
      <c r="BS254" s="17"/>
      <c r="BT254" s="17">
        <f t="shared" si="73"/>
        <v>1.0653935072433833</v>
      </c>
      <c r="BU254" s="16"/>
      <c r="BV254" s="16">
        <f>BT254/'Conversions, Sources &amp; Comments'!F251</f>
        <v>13.503599721705301</v>
      </c>
    </row>
    <row r="255" spans="1:74" ht="12.75" customHeight="1">
      <c r="A255" s="13">
        <v>1644</v>
      </c>
      <c r="B255" s="14"/>
      <c r="C255" s="15">
        <v>683</v>
      </c>
      <c r="D255" s="15">
        <v>388</v>
      </c>
      <c r="E255" s="15">
        <v>945</v>
      </c>
      <c r="F255" s="15">
        <v>652</v>
      </c>
      <c r="G255" s="15">
        <v>705</v>
      </c>
      <c r="H255" s="7"/>
      <c r="I255" s="15">
        <v>1522</v>
      </c>
      <c r="J255" s="7"/>
      <c r="K255" s="7"/>
      <c r="L255" s="7"/>
      <c r="M255" s="7"/>
      <c r="N255" s="7"/>
      <c r="O255" s="7"/>
      <c r="P255" s="15">
        <v>21</v>
      </c>
      <c r="Q255" s="7"/>
      <c r="R255" s="15">
        <v>560</v>
      </c>
      <c r="S255" s="7"/>
      <c r="T255" s="7"/>
      <c r="U255" s="15">
        <v>24.5</v>
      </c>
      <c r="V255" s="7"/>
      <c r="W255" s="15">
        <v>52.5</v>
      </c>
      <c r="X255" s="7"/>
      <c r="Y255" s="7"/>
      <c r="Z255" s="7"/>
      <c r="AA255" s="15">
        <v>8.31</v>
      </c>
      <c r="AB255" s="7"/>
      <c r="AC255" s="15">
        <v>11.9</v>
      </c>
      <c r="AD255" s="15"/>
      <c r="AE255" s="17">
        <f>C255*'Conversions, Sources &amp; Comments'!$F252/222.6</f>
        <v>0.24207839622641514</v>
      </c>
      <c r="AF255" s="17">
        <f>E255*'Conversions, Sources &amp; Comments'!$F252/222.6</f>
        <v>0.33494009433962274</v>
      </c>
      <c r="AG255" s="17">
        <f>F255*'Conversions, Sources &amp; Comments'!$F252/222.6</f>
        <v>0.23109094339622643</v>
      </c>
      <c r="AH255" s="17">
        <f>G255*'Conversions, Sources &amp; Comments'!$F252/222.6</f>
        <v>0.24987594339622646</v>
      </c>
      <c r="AI255" s="17">
        <f>'Conversions, Sources &amp; Comments'!$F252*I255/260</f>
        <v>0.46185090000000001</v>
      </c>
      <c r="AJ255" s="16"/>
      <c r="AK255" s="16"/>
      <c r="AL255" s="16"/>
      <c r="AM255" s="17">
        <f>'Conversions, Sources &amp; Comments'!$F252*P255/0.56</f>
        <v>2.9586375</v>
      </c>
      <c r="AN255" s="17">
        <f>'Conversions, Sources &amp; Comments'!$F252*Q255/0.56</f>
        <v>0</v>
      </c>
      <c r="AO255" s="17">
        <f>'Conversions, Sources &amp; Comments'!$F252*R255/0.835</f>
        <v>52.912958083832343</v>
      </c>
      <c r="AP255" s="17">
        <f>'Conversions, Sources &amp; Comments'!$F252*S255/0.835</f>
        <v>0</v>
      </c>
      <c r="AQ255" s="17">
        <f>'Conversions, Sources &amp; Comments'!$F252*T255/0.835</f>
        <v>0</v>
      </c>
      <c r="AR255" s="17">
        <f>'Conversions, Sources &amp; Comments'!$F252*U255/0.835</f>
        <v>2.314941916167665</v>
      </c>
      <c r="AS255" s="17">
        <f>'Conversions, Sources &amp; Comments'!$F252*V255</f>
        <v>0</v>
      </c>
      <c r="AT255" s="17">
        <f>'Conversions, Sources &amp; Comments'!$F252*W255/0.835</f>
        <v>4.9605898203592824</v>
      </c>
      <c r="AU255" s="17">
        <f>'Conversions, Sources &amp; Comments'!$F252*X255/56</f>
        <v>0</v>
      </c>
      <c r="AV255" s="17"/>
      <c r="AW255" s="17"/>
      <c r="AX255" s="17">
        <f>'Conversions, Sources &amp; Comments'!$F252*AA255/1.069</f>
        <v>0.61331531337698797</v>
      </c>
      <c r="AY255" s="17">
        <f>'Conversions, Sources &amp; Comments'!$F252*AB255/56</f>
        <v>0</v>
      </c>
      <c r="AZ255" s="17">
        <f>'Conversions, Sources &amp; Comments'!$F252*AC255/0.56</f>
        <v>1.6765612500000002</v>
      </c>
      <c r="BA255" s="16"/>
      <c r="BB255" s="17">
        <f t="shared" si="69"/>
        <v>0.24987594339622646</v>
      </c>
      <c r="BC255" s="17">
        <v>4.4182320000000006</v>
      </c>
      <c r="BD255" s="17">
        <f>AE255</f>
        <v>0.24207839622641514</v>
      </c>
      <c r="BE255" s="17"/>
      <c r="BF255" s="17">
        <f t="shared" si="72"/>
        <v>0.50305755752354719</v>
      </c>
      <c r="BG255" s="17">
        <f t="shared" si="75"/>
        <v>0.46185090000000001</v>
      </c>
      <c r="BH255" s="17">
        <f t="shared" si="78"/>
        <v>1.6765612500000002</v>
      </c>
      <c r="BI255" s="17">
        <v>5</v>
      </c>
      <c r="BJ255" s="17">
        <v>9.1207627118644083</v>
      </c>
      <c r="BK255" s="17">
        <f t="shared" si="62"/>
        <v>0.11177075000000002</v>
      </c>
      <c r="BL255" s="17">
        <f t="shared" si="76"/>
        <v>0.61331531337698797</v>
      </c>
      <c r="BM255" s="17">
        <f t="shared" si="63"/>
        <v>3</v>
      </c>
      <c r="BN255" s="17">
        <f t="shared" si="79"/>
        <v>2.314941916167665</v>
      </c>
      <c r="BO255" s="17">
        <f t="shared" si="77"/>
        <v>2.9586375</v>
      </c>
      <c r="BP255" s="17">
        <v>3</v>
      </c>
      <c r="BQ255" s="17">
        <v>1.6585254699035317</v>
      </c>
      <c r="BR255" s="17">
        <v>3.9266676271430634</v>
      </c>
      <c r="BS255" s="17"/>
      <c r="BT255" s="17">
        <f t="shared" si="73"/>
        <v>0.94766877152410534</v>
      </c>
      <c r="BU255" s="16"/>
      <c r="BV255" s="16">
        <f>BT255/'Conversions, Sources &amp; Comments'!F252</f>
        <v>12.011467755733491</v>
      </c>
    </row>
    <row r="256" spans="1:74" ht="12.75" customHeight="1">
      <c r="A256" s="13">
        <v>1645</v>
      </c>
      <c r="B256" s="14"/>
      <c r="C256" s="15">
        <v>516</v>
      </c>
      <c r="D256" s="15">
        <v>535</v>
      </c>
      <c r="E256" s="15">
        <v>945</v>
      </c>
      <c r="F256" s="15">
        <v>650</v>
      </c>
      <c r="G256" s="15">
        <v>837</v>
      </c>
      <c r="H256" s="15">
        <v>630</v>
      </c>
      <c r="I256" s="15">
        <v>1073</v>
      </c>
      <c r="J256" s="7"/>
      <c r="K256" s="7"/>
      <c r="L256" s="7"/>
      <c r="M256" s="7"/>
      <c r="N256" s="7"/>
      <c r="O256" s="7"/>
      <c r="P256" s="15">
        <v>22.3</v>
      </c>
      <c r="Q256" s="7"/>
      <c r="R256" s="15">
        <v>560</v>
      </c>
      <c r="S256" s="7"/>
      <c r="T256" s="7"/>
      <c r="U256" s="7"/>
      <c r="V256" s="7"/>
      <c r="W256" s="7"/>
      <c r="X256" s="7"/>
      <c r="Y256" s="7"/>
      <c r="Z256" s="7"/>
      <c r="AA256" s="15">
        <v>7.87</v>
      </c>
      <c r="AB256" s="7"/>
      <c r="AC256" s="7"/>
      <c r="AD256" s="7"/>
      <c r="AE256" s="17">
        <f>C256*'Conversions, Sources &amp; Comments'!$F253/222.6</f>
        <v>0.18288792452830191</v>
      </c>
      <c r="AF256" s="17">
        <f>E256*'Conversions, Sources &amp; Comments'!$F253/222.6</f>
        <v>0.33494009433962274</v>
      </c>
      <c r="AG256" s="17">
        <f>F256*'Conversions, Sources &amp; Comments'!$F253/222.6</f>
        <v>0.23038207547169814</v>
      </c>
      <c r="AH256" s="17">
        <f>G256*'Conversions, Sources &amp; Comments'!$F253/222.6</f>
        <v>0.2966612264150944</v>
      </c>
      <c r="AI256" s="17">
        <f>'Conversions, Sources &amp; Comments'!$F253*I256/260</f>
        <v>0.32560185000000003</v>
      </c>
      <c r="AJ256" s="16"/>
      <c r="AK256" s="16"/>
      <c r="AL256" s="16"/>
      <c r="AM256" s="17">
        <f>'Conversions, Sources &amp; Comments'!$F253*P256/0.56</f>
        <v>3.1417912500000003</v>
      </c>
      <c r="AN256" s="17">
        <f>'Conversions, Sources &amp; Comments'!$F253*Q256/0.56</f>
        <v>0</v>
      </c>
      <c r="AO256" s="17">
        <f>'Conversions, Sources &amp; Comments'!$F253*R256/0.835</f>
        <v>52.912958083832343</v>
      </c>
      <c r="AP256" s="17">
        <f>'Conversions, Sources &amp; Comments'!$F253*S256/0.835</f>
        <v>0</v>
      </c>
      <c r="AQ256" s="17">
        <f>'Conversions, Sources &amp; Comments'!$F253*T256/0.835</f>
        <v>0</v>
      </c>
      <c r="AR256" s="17">
        <f>'Conversions, Sources &amp; Comments'!$F253*U256/0.835</f>
        <v>0</v>
      </c>
      <c r="AS256" s="17">
        <f>'Conversions, Sources &amp; Comments'!$F253*V256</f>
        <v>0</v>
      </c>
      <c r="AT256" s="17">
        <f>'Conversions, Sources &amp; Comments'!$F253*W256/0.835</f>
        <v>0</v>
      </c>
      <c r="AU256" s="17">
        <f>'Conversions, Sources &amp; Comments'!$F253*X256/56</f>
        <v>0</v>
      </c>
      <c r="AV256" s="17"/>
      <c r="AW256" s="17"/>
      <c r="AX256" s="17">
        <f>'Conversions, Sources &amp; Comments'!$F253*AA256/1.069</f>
        <v>0.58084133769878399</v>
      </c>
      <c r="AY256" s="17">
        <f>'Conversions, Sources &amp; Comments'!$F253*AB256/56</f>
        <v>0</v>
      </c>
      <c r="AZ256" s="17">
        <f>'Conversions, Sources &amp; Comments'!$F253*AC256/0.56</f>
        <v>0</v>
      </c>
      <c r="BA256" s="16"/>
      <c r="BB256" s="17">
        <f t="shared" si="69"/>
        <v>0.2966612264150944</v>
      </c>
      <c r="BC256" s="17">
        <v>4.4182320000000006</v>
      </c>
      <c r="BD256" s="17">
        <f>AE256</f>
        <v>0.18288792452830191</v>
      </c>
      <c r="BE256" s="17"/>
      <c r="BF256" s="17">
        <f t="shared" si="72"/>
        <v>0.42940401244694348</v>
      </c>
      <c r="BG256" s="17">
        <f t="shared" si="75"/>
        <v>0.32560185000000003</v>
      </c>
      <c r="BH256" s="17">
        <v>1.6</v>
      </c>
      <c r="BI256" s="17">
        <v>5</v>
      </c>
      <c r="BJ256" s="17">
        <v>10.336864406779663</v>
      </c>
      <c r="BK256" s="17">
        <f t="shared" si="62"/>
        <v>0.10666666666666667</v>
      </c>
      <c r="BL256" s="17">
        <f t="shared" si="76"/>
        <v>0.58084133769878399</v>
      </c>
      <c r="BM256" s="17">
        <f t="shared" si="63"/>
        <v>3</v>
      </c>
      <c r="BN256" s="17">
        <v>5.6</v>
      </c>
      <c r="BO256" s="17">
        <f t="shared" si="77"/>
        <v>3.1417912500000003</v>
      </c>
      <c r="BP256" s="17">
        <v>3</v>
      </c>
      <c r="BQ256" s="17">
        <v>2.4877882048552973</v>
      </c>
      <c r="BR256" s="17">
        <v>3.7349496778973803</v>
      </c>
      <c r="BS256" s="17"/>
      <c r="BT256" s="17">
        <f t="shared" si="73"/>
        <v>0.94457251802119357</v>
      </c>
      <c r="BU256" s="16"/>
      <c r="BV256" s="16">
        <f>BT256/'Conversions, Sources &amp; Comments'!F253</f>
        <v>11.972223506865831</v>
      </c>
    </row>
    <row r="257" spans="1:74" ht="12.75" customHeight="1">
      <c r="A257" s="13">
        <v>1646</v>
      </c>
      <c r="B257" s="14"/>
      <c r="C257" s="7"/>
      <c r="D257" s="15">
        <v>575</v>
      </c>
      <c r="E257" s="15">
        <v>1680</v>
      </c>
      <c r="F257" s="15">
        <v>1028</v>
      </c>
      <c r="G257" s="15">
        <v>1040</v>
      </c>
      <c r="H257" s="15">
        <v>606</v>
      </c>
      <c r="I257" s="15">
        <v>1610</v>
      </c>
      <c r="J257" s="7"/>
      <c r="K257" s="7"/>
      <c r="L257" s="7"/>
      <c r="M257" s="7"/>
      <c r="N257" s="7"/>
      <c r="O257" s="7"/>
      <c r="P257" s="15">
        <v>22.7</v>
      </c>
      <c r="Q257" s="7"/>
      <c r="R257" s="15">
        <v>560</v>
      </c>
      <c r="S257" s="7"/>
      <c r="T257" s="7"/>
      <c r="U257" s="15">
        <v>59.5</v>
      </c>
      <c r="V257" s="7"/>
      <c r="W257" s="15">
        <v>45</v>
      </c>
      <c r="X257" s="7"/>
      <c r="Y257" s="7"/>
      <c r="Z257" s="7"/>
      <c r="AA257" s="15">
        <v>8.7100000000000009</v>
      </c>
      <c r="AB257" s="15">
        <v>2300</v>
      </c>
      <c r="AC257" s="15">
        <v>11</v>
      </c>
      <c r="AD257" s="15"/>
      <c r="AE257" s="16"/>
      <c r="AF257" s="17">
        <f>E257*'Conversions, Sources &amp; Comments'!$F254/222.6</f>
        <v>0.59544905660377367</v>
      </c>
      <c r="AG257" s="17">
        <f>F257*'Conversions, Sources &amp; Comments'!$F254/222.6</f>
        <v>0.36435811320754724</v>
      </c>
      <c r="AH257" s="17">
        <f>G257*'Conversions, Sources &amp; Comments'!$F254/222.6</f>
        <v>0.36861132075471709</v>
      </c>
      <c r="AI257" s="17">
        <f>'Conversions, Sources &amp; Comments'!$F254*I257/260</f>
        <v>0.48855450000000006</v>
      </c>
      <c r="AJ257" s="16"/>
      <c r="AK257" s="16"/>
      <c r="AL257" s="16"/>
      <c r="AM257" s="17">
        <f>'Conversions, Sources &amp; Comments'!$F254*P257/0.56</f>
        <v>3.1981462499999997</v>
      </c>
      <c r="AN257" s="17">
        <f>'Conversions, Sources &amp; Comments'!$F254*Q257/0.56</f>
        <v>0</v>
      </c>
      <c r="AO257" s="17">
        <f>'Conversions, Sources &amp; Comments'!$F254*R257/0.835</f>
        <v>52.912958083832343</v>
      </c>
      <c r="AP257" s="17">
        <f>'Conversions, Sources &amp; Comments'!$F254*S257/0.835</f>
        <v>0</v>
      </c>
      <c r="AQ257" s="17">
        <f>'Conversions, Sources &amp; Comments'!$F254*T257/0.835</f>
        <v>0</v>
      </c>
      <c r="AR257" s="17">
        <f>'Conversions, Sources &amp; Comments'!$F254*U257/0.835</f>
        <v>5.6220017964071864</v>
      </c>
      <c r="AS257" s="17">
        <f>'Conversions, Sources &amp; Comments'!$F254*V257</f>
        <v>0</v>
      </c>
      <c r="AT257" s="17">
        <f>'Conversions, Sources &amp; Comments'!$F254*W257/0.835</f>
        <v>4.2519341317365278</v>
      </c>
      <c r="AU257" s="17">
        <f>'Conversions, Sources &amp; Comments'!$F254*X257/56</f>
        <v>0</v>
      </c>
      <c r="AV257" s="17"/>
      <c r="AW257" s="17"/>
      <c r="AX257" s="17">
        <f>'Conversions, Sources &amp; Comments'!$F254*AA257/1.069</f>
        <v>0.64283710944808248</v>
      </c>
      <c r="AY257" s="17">
        <f>'Conversions, Sources &amp; Comments'!$F254*AB257/56</f>
        <v>3.2404125000000006</v>
      </c>
      <c r="AZ257" s="17">
        <f>'Conversions, Sources &amp; Comments'!$F254*AC257/0.56</f>
        <v>1.5497624999999999</v>
      </c>
      <c r="BA257" s="16"/>
      <c r="BB257" s="17">
        <f t="shared" si="69"/>
        <v>0.36861132075471709</v>
      </c>
      <c r="BC257" s="17">
        <v>4.4182320000000006</v>
      </c>
      <c r="BD257" s="17">
        <f>AG266</f>
        <v>0.18507094339622643</v>
      </c>
      <c r="BE257" s="17"/>
      <c r="BF257" s="17">
        <f t="shared" si="72"/>
        <v>0.43212044760920765</v>
      </c>
      <c r="BG257" s="17">
        <f t="shared" si="75"/>
        <v>0.48855450000000006</v>
      </c>
      <c r="BH257" s="17">
        <f>AZ257</f>
        <v>1.5497624999999999</v>
      </c>
      <c r="BI257" s="17">
        <v>5</v>
      </c>
      <c r="BJ257" s="17">
        <v>10.944915254237289</v>
      </c>
      <c r="BK257" s="17">
        <f t="shared" si="62"/>
        <v>0.10331749999999999</v>
      </c>
      <c r="BL257" s="17">
        <f t="shared" si="76"/>
        <v>0.64283710944808248</v>
      </c>
      <c r="BM257" s="17">
        <f t="shared" si="63"/>
        <v>3.2404125000000006</v>
      </c>
      <c r="BN257" s="17">
        <f>AR257</f>
        <v>5.6220017964071864</v>
      </c>
      <c r="BO257" s="17">
        <f t="shared" si="77"/>
        <v>3.1981462499999997</v>
      </c>
      <c r="BP257" s="17">
        <f t="shared" ref="BP257:BP269" si="80">AY257</f>
        <v>3.2404125000000006</v>
      </c>
      <c r="BQ257" s="17">
        <v>1.8214936247723132</v>
      </c>
      <c r="BR257" s="17">
        <v>3.4154197624879088</v>
      </c>
      <c r="BS257" s="17"/>
      <c r="BT257" s="17">
        <f t="shared" si="73"/>
        <v>0.99303711017257523</v>
      </c>
      <c r="BU257" s="16"/>
      <c r="BV257" s="16">
        <f>BT257/'Conversions, Sources &amp; Comments'!F254</f>
        <v>12.586500249345034</v>
      </c>
    </row>
    <row r="258" spans="1:74" ht="12.75" customHeight="1">
      <c r="A258" s="13">
        <v>1647</v>
      </c>
      <c r="B258" s="14"/>
      <c r="C258" s="7"/>
      <c r="D258" s="15">
        <v>416</v>
      </c>
      <c r="E258" s="15">
        <v>1884</v>
      </c>
      <c r="F258" s="15">
        <v>1470</v>
      </c>
      <c r="G258" s="15">
        <v>694</v>
      </c>
      <c r="H258" s="7"/>
      <c r="I258" s="15">
        <v>1139</v>
      </c>
      <c r="J258" s="7"/>
      <c r="K258" s="7"/>
      <c r="L258" s="7"/>
      <c r="M258" s="7"/>
      <c r="N258" s="7"/>
      <c r="O258" s="7"/>
      <c r="P258" s="15">
        <v>22.7</v>
      </c>
      <c r="Q258" s="7"/>
      <c r="R258" s="15">
        <v>560</v>
      </c>
      <c r="S258" s="7"/>
      <c r="T258" s="7"/>
      <c r="U258" s="15">
        <v>63</v>
      </c>
      <c r="V258" s="7"/>
      <c r="W258" s="15">
        <v>56</v>
      </c>
      <c r="X258" s="7"/>
      <c r="Y258" s="7"/>
      <c r="Z258" s="7"/>
      <c r="AA258" s="15">
        <v>9.18</v>
      </c>
      <c r="AB258" s="15">
        <v>3430</v>
      </c>
      <c r="AC258" s="15">
        <v>12</v>
      </c>
      <c r="AD258" s="15"/>
      <c r="AE258" s="16"/>
      <c r="AF258" s="17">
        <f>E258*'Conversions, Sources &amp; Comments'!$F255/222.6</f>
        <v>0.6677535849056605</v>
      </c>
      <c r="AG258" s="17">
        <f>F258*'Conversions, Sources &amp; Comments'!$F255/222.6</f>
        <v>0.52101792452830198</v>
      </c>
      <c r="AH258" s="17">
        <f>G258*'Conversions, Sources &amp; Comments'!$F255/222.6</f>
        <v>0.24597716981132078</v>
      </c>
      <c r="AI258" s="17">
        <f>'Conversions, Sources &amp; Comments'!$F255*I258/260</f>
        <v>0.34562955000000001</v>
      </c>
      <c r="AJ258" s="16"/>
      <c r="AK258" s="16"/>
      <c r="AL258" s="16"/>
      <c r="AM258" s="17">
        <f>'Conversions, Sources &amp; Comments'!$F255*P258/0.56</f>
        <v>3.1981462499999997</v>
      </c>
      <c r="AN258" s="17">
        <f>'Conversions, Sources &amp; Comments'!$F255*Q258/0.56</f>
        <v>0</v>
      </c>
      <c r="AO258" s="17">
        <f>'Conversions, Sources &amp; Comments'!$F255*R258/0.835</f>
        <v>52.912958083832343</v>
      </c>
      <c r="AP258" s="17">
        <f>'Conversions, Sources &amp; Comments'!$F255*S258/0.835</f>
        <v>0</v>
      </c>
      <c r="AQ258" s="17">
        <f>'Conversions, Sources &amp; Comments'!$F255*T258/0.835</f>
        <v>0</v>
      </c>
      <c r="AR258" s="17">
        <f>'Conversions, Sources &amp; Comments'!$F255*U258/0.835</f>
        <v>5.952707784431138</v>
      </c>
      <c r="AS258" s="17">
        <f>'Conversions, Sources &amp; Comments'!$F255*V258</f>
        <v>0</v>
      </c>
      <c r="AT258" s="17">
        <f>'Conversions, Sources &amp; Comments'!$F255*W258/0.835</f>
        <v>5.2912958083832349</v>
      </c>
      <c r="AU258" s="17">
        <f>'Conversions, Sources &amp; Comments'!$F255*X258/56</f>
        <v>0</v>
      </c>
      <c r="AV258" s="17"/>
      <c r="AW258" s="17"/>
      <c r="AX258" s="17">
        <f>'Conversions, Sources &amp; Comments'!$F255*AA258/1.069</f>
        <v>0.6775252198316184</v>
      </c>
      <c r="AY258" s="17">
        <f>'Conversions, Sources &amp; Comments'!$F255*AB258/56</f>
        <v>4.8324412500000005</v>
      </c>
      <c r="AZ258" s="17">
        <f>'Conversions, Sources &amp; Comments'!$F255*AC258/0.56</f>
        <v>1.6906500000000002</v>
      </c>
      <c r="BA258" s="16"/>
      <c r="BB258" s="17">
        <f t="shared" si="69"/>
        <v>0.24597716981132078</v>
      </c>
      <c r="BC258" s="17">
        <v>4.4182320000000006</v>
      </c>
      <c r="BD258" s="17">
        <f>AG267</f>
        <v>0.28863949056603777</v>
      </c>
      <c r="BE258" s="17"/>
      <c r="BF258" s="17">
        <f t="shared" si="72"/>
        <v>0.56099576214286795</v>
      </c>
      <c r="BG258" s="17">
        <f t="shared" si="75"/>
        <v>0.34562955000000001</v>
      </c>
      <c r="BH258" s="17">
        <f>AZ258</f>
        <v>1.6906500000000002</v>
      </c>
      <c r="BI258" s="17">
        <v>5</v>
      </c>
      <c r="BJ258" s="17">
        <v>10.024152542372883</v>
      </c>
      <c r="BK258" s="17">
        <f t="shared" si="62"/>
        <v>0.11271000000000002</v>
      </c>
      <c r="BL258" s="17">
        <f t="shared" si="76"/>
        <v>0.6775252198316184</v>
      </c>
      <c r="BM258" s="17">
        <f t="shared" si="63"/>
        <v>4.8324412500000005</v>
      </c>
      <c r="BN258" s="17">
        <f>AR258</f>
        <v>5.952707784431138</v>
      </c>
      <c r="BO258" s="17">
        <f t="shared" si="77"/>
        <v>3.1981462499999997</v>
      </c>
      <c r="BP258" s="17">
        <f t="shared" si="80"/>
        <v>4.8324412500000005</v>
      </c>
      <c r="BQ258" s="17">
        <v>1.6585254699035317</v>
      </c>
      <c r="BR258" s="17">
        <v>3.2521044723897345</v>
      </c>
      <c r="BS258" s="17"/>
      <c r="BT258" s="17">
        <f t="shared" si="73"/>
        <v>1.067313562470475</v>
      </c>
      <c r="BU258" s="16"/>
      <c r="BV258" s="16">
        <f>BT258/'Conversions, Sources &amp; Comments'!F255</f>
        <v>13.527935947760687</v>
      </c>
    </row>
    <row r="259" spans="1:74" ht="12.75" customHeight="1">
      <c r="A259" s="13">
        <v>1648</v>
      </c>
      <c r="B259" s="14"/>
      <c r="C259" s="15">
        <v>2282</v>
      </c>
      <c r="D259" s="15">
        <v>980</v>
      </c>
      <c r="E259" s="15">
        <v>2520</v>
      </c>
      <c r="F259" s="15">
        <v>1668</v>
      </c>
      <c r="G259" s="15">
        <v>1869</v>
      </c>
      <c r="H259" s="15">
        <v>840</v>
      </c>
      <c r="I259" s="15">
        <v>2345</v>
      </c>
      <c r="J259" s="7"/>
      <c r="K259" s="7"/>
      <c r="L259" s="7"/>
      <c r="M259" s="7"/>
      <c r="N259" s="7"/>
      <c r="O259" s="7"/>
      <c r="P259" s="15">
        <v>29.1</v>
      </c>
      <c r="Q259" s="7"/>
      <c r="R259" s="15">
        <v>560</v>
      </c>
      <c r="S259" s="7"/>
      <c r="T259" s="7"/>
      <c r="U259" s="15">
        <v>73.5</v>
      </c>
      <c r="V259" s="7"/>
      <c r="W259" s="7"/>
      <c r="X259" s="15">
        <v>3360</v>
      </c>
      <c r="Y259" s="7"/>
      <c r="Z259" s="7"/>
      <c r="AA259" s="15">
        <v>10.5</v>
      </c>
      <c r="AB259" s="15">
        <v>4550</v>
      </c>
      <c r="AC259" s="7"/>
      <c r="AD259" s="7"/>
      <c r="AE259" s="17">
        <f>C259*'Conversions, Sources &amp; Comments'!$F256/222.6</f>
        <v>0.80881830188679249</v>
      </c>
      <c r="AF259" s="17">
        <f>E259*'Conversions, Sources &amp; Comments'!$F256/222.6</f>
        <v>0.89317358490566046</v>
      </c>
      <c r="AG259" s="17">
        <f>F259*'Conversions, Sources &amp; Comments'!$F256/222.6</f>
        <v>0.59119584905660383</v>
      </c>
      <c r="AH259" s="17">
        <f>G259*'Conversions, Sources &amp; Comments'!$F256/222.6</f>
        <v>0.66243707547169817</v>
      </c>
      <c r="AI259" s="17">
        <f>'Conversions, Sources &amp; Comments'!$F256*I259/260</f>
        <v>0.71159025000000009</v>
      </c>
      <c r="AJ259" s="16"/>
      <c r="AK259" s="16"/>
      <c r="AL259" s="16"/>
      <c r="AM259" s="17">
        <f>'Conversions, Sources &amp; Comments'!$F256*P259/0.56</f>
        <v>4.0998262500000004</v>
      </c>
      <c r="AN259" s="17">
        <f>'Conversions, Sources &amp; Comments'!$F256*Q259/0.56</f>
        <v>0</v>
      </c>
      <c r="AO259" s="17">
        <f>'Conversions, Sources &amp; Comments'!$F256*R259/0.835</f>
        <v>52.912958083832343</v>
      </c>
      <c r="AP259" s="17">
        <f>'Conversions, Sources &amp; Comments'!$F256*S259/0.835</f>
        <v>0</v>
      </c>
      <c r="AQ259" s="17">
        <f>'Conversions, Sources &amp; Comments'!$F256*T259/0.835</f>
        <v>0</v>
      </c>
      <c r="AR259" s="17">
        <f>'Conversions, Sources &amp; Comments'!$F256*U259/0.835</f>
        <v>6.9448257485029954</v>
      </c>
      <c r="AS259" s="17">
        <f>'Conversions, Sources &amp; Comments'!$F256*V259</f>
        <v>0</v>
      </c>
      <c r="AT259" s="17">
        <f>'Conversions, Sources &amp; Comments'!$F256*W259/0.835</f>
        <v>0</v>
      </c>
      <c r="AU259" s="17">
        <f>'Conversions, Sources &amp; Comments'!$F256*X259/56</f>
        <v>4.7338200000000006</v>
      </c>
      <c r="AV259" s="17"/>
      <c r="AW259" s="17"/>
      <c r="AX259" s="17">
        <f>'Conversions, Sources &amp; Comments'!$F256*AA259/1.069</f>
        <v>0.77494714686623023</v>
      </c>
      <c r="AY259" s="17">
        <f>'Conversions, Sources &amp; Comments'!$F256*AB259/56</f>
        <v>6.4103812500000004</v>
      </c>
      <c r="AZ259" s="17">
        <f>'Conversions, Sources &amp; Comments'!$F256*AC259/0.56</f>
        <v>0</v>
      </c>
      <c r="BA259" s="16"/>
      <c r="BB259" s="17">
        <f t="shared" si="69"/>
        <v>0.66243707547169817</v>
      </c>
      <c r="BC259" s="17">
        <v>5.5227900000000005</v>
      </c>
      <c r="BD259" s="17">
        <f t="shared" ref="BD259:BD299" si="81">AE259</f>
        <v>0.80881830188679249</v>
      </c>
      <c r="BE259" s="17"/>
      <c r="BF259" s="17">
        <f t="shared" si="72"/>
        <v>1.2400606729862265</v>
      </c>
      <c r="BG259" s="17">
        <f t="shared" si="75"/>
        <v>0.71159025000000009</v>
      </c>
      <c r="BH259" s="17">
        <v>1.58</v>
      </c>
      <c r="BI259" s="17">
        <v>5</v>
      </c>
      <c r="BJ259" s="17">
        <v>8.5127118644067803</v>
      </c>
      <c r="BK259" s="17">
        <f t="shared" si="62"/>
        <v>0.10533333333333333</v>
      </c>
      <c r="BL259" s="17">
        <f t="shared" si="76"/>
        <v>0.77494714686623023</v>
      </c>
      <c r="BM259" s="17">
        <f t="shared" si="63"/>
        <v>6.4103812500000004</v>
      </c>
      <c r="BN259" s="17">
        <f>AR259</f>
        <v>6.9448257485029954</v>
      </c>
      <c r="BO259" s="17">
        <f t="shared" si="77"/>
        <v>4.0998262500000004</v>
      </c>
      <c r="BP259" s="17">
        <f t="shared" si="80"/>
        <v>6.4103812500000004</v>
      </c>
      <c r="BQ259" s="17">
        <v>1.720299534507185</v>
      </c>
      <c r="BR259" s="17">
        <v>3.3018091258978743</v>
      </c>
      <c r="BS259" s="17"/>
      <c r="BT259" s="17">
        <f t="shared" si="73"/>
        <v>1.4651207834742472</v>
      </c>
      <c r="BU259" s="16"/>
      <c r="BV259" s="16">
        <f>BT259/'Conversions, Sources &amp; Comments'!F256</f>
        <v>18.570044278923749</v>
      </c>
    </row>
    <row r="260" spans="1:74" ht="12.75" customHeight="1">
      <c r="A260" s="13">
        <v>1649</v>
      </c>
      <c r="B260" s="14"/>
      <c r="C260" s="15">
        <v>3358</v>
      </c>
      <c r="D260" s="15">
        <v>1139</v>
      </c>
      <c r="E260" s="15">
        <v>3251</v>
      </c>
      <c r="F260" s="15">
        <v>3095</v>
      </c>
      <c r="G260" s="15">
        <v>2378</v>
      </c>
      <c r="H260" s="15">
        <v>1056</v>
      </c>
      <c r="I260" s="15">
        <v>3031</v>
      </c>
      <c r="J260" s="7"/>
      <c r="K260" s="7"/>
      <c r="L260" s="7"/>
      <c r="M260" s="7"/>
      <c r="N260" s="7"/>
      <c r="O260" s="7"/>
      <c r="P260" s="15">
        <v>35</v>
      </c>
      <c r="Q260" s="7"/>
      <c r="R260" s="7"/>
      <c r="S260" s="7"/>
      <c r="T260" s="7"/>
      <c r="U260" s="7"/>
      <c r="V260" s="7"/>
      <c r="W260" s="15">
        <v>56</v>
      </c>
      <c r="X260" s="7"/>
      <c r="Y260" s="7"/>
      <c r="Z260" s="7"/>
      <c r="AA260" s="15">
        <v>12.83</v>
      </c>
      <c r="AB260" s="15">
        <v>2975</v>
      </c>
      <c r="AC260" s="7"/>
      <c r="AD260" s="7"/>
      <c r="AE260" s="17">
        <f>C260*'Conversions, Sources &amp; Comments'!$F257/222.6</f>
        <v>1.1901892452830189</v>
      </c>
      <c r="AF260" s="17">
        <f>E260*'Conversions, Sources &amp; Comments'!$F257/222.6</f>
        <v>1.152264811320755</v>
      </c>
      <c r="AG260" s="17">
        <f>F260*'Conversions, Sources &amp; Comments'!$F257/222.6</f>
        <v>1.0969731132075473</v>
      </c>
      <c r="AH260" s="17">
        <f>G260*'Conversions, Sources &amp; Comments'!$F257/222.6</f>
        <v>0.84284396226415104</v>
      </c>
      <c r="AI260" s="17">
        <f>'Conversions, Sources &amp; Comments'!$F257*I260/260</f>
        <v>0.91975695000000013</v>
      </c>
      <c r="AJ260" s="16"/>
      <c r="AK260" s="16"/>
      <c r="AL260" s="16"/>
      <c r="AM260" s="17">
        <f>'Conversions, Sources &amp; Comments'!$F257*P260/0.56</f>
        <v>4.9310625000000003</v>
      </c>
      <c r="AN260" s="17">
        <f>'Conversions, Sources &amp; Comments'!$F257*Q260/0.56</f>
        <v>0</v>
      </c>
      <c r="AO260" s="17">
        <f>'Conversions, Sources &amp; Comments'!$F257*R260/0.835</f>
        <v>0</v>
      </c>
      <c r="AP260" s="17">
        <f>'Conversions, Sources &amp; Comments'!$F257*S260/0.835</f>
        <v>0</v>
      </c>
      <c r="AQ260" s="17">
        <f>'Conversions, Sources &amp; Comments'!$F257*T260/0.835</f>
        <v>0</v>
      </c>
      <c r="AR260" s="17">
        <f>'Conversions, Sources &amp; Comments'!$F257*U260/0.835</f>
        <v>0</v>
      </c>
      <c r="AS260" s="17">
        <f>'Conversions, Sources &amp; Comments'!$F257*V260</f>
        <v>0</v>
      </c>
      <c r="AT260" s="17">
        <f>'Conversions, Sources &amp; Comments'!$F257*W260/0.835</f>
        <v>5.2912958083832349</v>
      </c>
      <c r="AU260" s="17">
        <f>'Conversions, Sources &amp; Comments'!$F257*X260/56</f>
        <v>0</v>
      </c>
      <c r="AV260" s="17"/>
      <c r="AW260" s="17"/>
      <c r="AX260" s="17">
        <f>'Conversions, Sources &amp; Comments'!$F257*AA260/1.069</f>
        <v>0.94691160898035553</v>
      </c>
      <c r="AY260" s="17">
        <f>'Conversions, Sources &amp; Comments'!$F257*AB260/56</f>
        <v>4.1914031249999999</v>
      </c>
      <c r="AZ260" s="17">
        <f>'Conversions, Sources &amp; Comments'!$F257*AC260/0.56</f>
        <v>0</v>
      </c>
      <c r="BA260" s="16"/>
      <c r="BB260" s="17">
        <f t="shared" si="69"/>
        <v>0.84284396226415104</v>
      </c>
      <c r="BC260" s="17">
        <v>5.5227900000000005</v>
      </c>
      <c r="BD260" s="17">
        <f t="shared" si="81"/>
        <v>1.1901892452830189</v>
      </c>
      <c r="BE260" s="17"/>
      <c r="BF260" s="17">
        <f t="shared" si="72"/>
        <v>1.7146188436594341</v>
      </c>
      <c r="BG260" s="17">
        <f t="shared" si="75"/>
        <v>0.91975695000000013</v>
      </c>
      <c r="BH260" s="17">
        <v>1.58</v>
      </c>
      <c r="BI260" s="17">
        <v>5</v>
      </c>
      <c r="BJ260" s="17">
        <v>8.5127118644067803</v>
      </c>
      <c r="BK260" s="17">
        <f t="shared" si="62"/>
        <v>0.10533333333333333</v>
      </c>
      <c r="BL260" s="17">
        <f t="shared" si="76"/>
        <v>0.94691160898035553</v>
      </c>
      <c r="BM260" s="17">
        <f t="shared" si="63"/>
        <v>4.1914031249999999</v>
      </c>
      <c r="BN260" s="17">
        <v>5.8</v>
      </c>
      <c r="BO260" s="17">
        <f t="shared" si="77"/>
        <v>4.9310625000000003</v>
      </c>
      <c r="BP260" s="17">
        <f t="shared" si="80"/>
        <v>4.1914031249999999</v>
      </c>
      <c r="BQ260" s="17">
        <v>1.720299534507185</v>
      </c>
      <c r="BR260" s="17">
        <v>3.268672690225781</v>
      </c>
      <c r="BS260" s="17"/>
      <c r="BT260" s="17">
        <f t="shared" si="73"/>
        <v>1.7384168599015286</v>
      </c>
      <c r="BU260" s="16"/>
      <c r="BV260" s="16">
        <f>BT260/'Conversions, Sources &amp; Comments'!F257</f>
        <v>22.034004587012539</v>
      </c>
    </row>
    <row r="261" spans="1:74" ht="12.75" customHeight="1">
      <c r="A261" s="13">
        <v>1650</v>
      </c>
      <c r="B261" s="14"/>
      <c r="C261" s="15">
        <v>1164</v>
      </c>
      <c r="D261" s="15">
        <v>689</v>
      </c>
      <c r="E261" s="15">
        <v>1653</v>
      </c>
      <c r="F261" s="15">
        <v>1263</v>
      </c>
      <c r="G261" s="15">
        <v>977</v>
      </c>
      <c r="H261" s="15">
        <v>706</v>
      </c>
      <c r="I261" s="15">
        <v>1768</v>
      </c>
      <c r="J261" s="7"/>
      <c r="K261" s="7"/>
      <c r="L261" s="7"/>
      <c r="M261" s="7"/>
      <c r="N261" s="7"/>
      <c r="O261" s="7"/>
      <c r="P261" s="15">
        <v>30.3</v>
      </c>
      <c r="Q261" s="7"/>
      <c r="R261" s="15">
        <v>560</v>
      </c>
      <c r="S261" s="7"/>
      <c r="T261" s="7"/>
      <c r="U261" s="7"/>
      <c r="V261" s="7"/>
      <c r="W261" s="15">
        <v>66.5</v>
      </c>
      <c r="X261" s="7"/>
      <c r="Y261" s="7"/>
      <c r="Z261" s="7"/>
      <c r="AA261" s="15">
        <v>8.32</v>
      </c>
      <c r="AB261" s="15">
        <v>2362</v>
      </c>
      <c r="AC261" s="7"/>
      <c r="AD261" s="7"/>
      <c r="AE261" s="17">
        <f>C261*'Conversions, Sources &amp; Comments'!$F258/222.6</f>
        <v>0.41427418867924531</v>
      </c>
      <c r="AF261" s="17">
        <f>E261*'Conversions, Sources &amp; Comments'!$F258/222.6</f>
        <v>0.58831205660377361</v>
      </c>
      <c r="AG261" s="17">
        <f>F261*'Conversions, Sources &amp; Comments'!$F258/222.6</f>
        <v>0.44950884905660382</v>
      </c>
      <c r="AH261" s="17">
        <f>G261*'Conversions, Sources &amp; Comments'!$F258/222.6</f>
        <v>0.34771983018867925</v>
      </c>
      <c r="AI261" s="17">
        <f>'Conversions, Sources &amp; Comments'!$F258*I261/260</f>
        <v>0.53872728000000003</v>
      </c>
      <c r="AJ261" s="16"/>
      <c r="AK261" s="16"/>
      <c r="AL261" s="16"/>
      <c r="AM261" s="17">
        <f>'Conversions, Sources &amp; Comments'!$F258*P261/0.56</f>
        <v>4.2866167500000003</v>
      </c>
      <c r="AN261" s="17">
        <f>'Conversions, Sources &amp; Comments'!$F258*Q261/0.56</f>
        <v>0</v>
      </c>
      <c r="AO261" s="17">
        <f>'Conversions, Sources &amp; Comments'!$F258*R261/0.835</f>
        <v>53.13266586826348</v>
      </c>
      <c r="AP261" s="17">
        <f>'Conversions, Sources &amp; Comments'!$F258*S261/0.835</f>
        <v>0</v>
      </c>
      <c r="AQ261" s="17">
        <f>'Conversions, Sources &amp; Comments'!$F258*T261/0.835</f>
        <v>0</v>
      </c>
      <c r="AR261" s="17">
        <f>'Conversions, Sources &amp; Comments'!$F258*U261/0.835</f>
        <v>0</v>
      </c>
      <c r="AS261" s="17">
        <f>'Conversions, Sources &amp; Comments'!$F258*V261</f>
        <v>0</v>
      </c>
      <c r="AT261" s="17">
        <f>'Conversions, Sources &amp; Comments'!$F258*W261/0.835</f>
        <v>6.3095040718562876</v>
      </c>
      <c r="AU261" s="17">
        <f>'Conversions, Sources &amp; Comments'!$F258*X261/56</f>
        <v>0</v>
      </c>
      <c r="AV261" s="17"/>
      <c r="AW261" s="17"/>
      <c r="AX261" s="17">
        <f>'Conversions, Sources &amp; Comments'!$F258*AA261/1.069</f>
        <v>0.61660306080449023</v>
      </c>
      <c r="AY261" s="17">
        <f>'Conversions, Sources &amp; Comments'!$F258*AB261/56</f>
        <v>3.3415804499999999</v>
      </c>
      <c r="AZ261" s="17">
        <f>'Conversions, Sources &amp; Comments'!$F258*AC261/0.56</f>
        <v>0</v>
      </c>
      <c r="BA261" s="16"/>
      <c r="BB261" s="17">
        <f t="shared" si="69"/>
        <v>0.34771983018867925</v>
      </c>
      <c r="BC261" s="17">
        <v>4.9911498000000005</v>
      </c>
      <c r="BD261" s="17">
        <f t="shared" si="81"/>
        <v>0.41427418867924531</v>
      </c>
      <c r="BE261" s="17"/>
      <c r="BF261" s="17">
        <f t="shared" si="72"/>
        <v>0.73381361133004164</v>
      </c>
      <c r="BG261" s="17">
        <f t="shared" si="75"/>
        <v>0.53872728000000003</v>
      </c>
      <c r="BH261" s="17">
        <v>1.58</v>
      </c>
      <c r="BI261" s="17">
        <v>5</v>
      </c>
      <c r="BJ261" s="17">
        <v>7.296610169491526</v>
      </c>
      <c r="BK261" s="17">
        <f t="shared" si="62"/>
        <v>0.10533333333333333</v>
      </c>
      <c r="BL261" s="17">
        <f t="shared" si="76"/>
        <v>0.61660306080449023</v>
      </c>
      <c r="BM261" s="17">
        <f t="shared" si="63"/>
        <v>3.3415804499999999</v>
      </c>
      <c r="BN261" s="17">
        <v>5.8</v>
      </c>
      <c r="BO261" s="17">
        <f t="shared" si="77"/>
        <v>4.2866167500000003</v>
      </c>
      <c r="BP261" s="17">
        <f t="shared" si="80"/>
        <v>3.3415804499999999</v>
      </c>
      <c r="BQ261" s="17">
        <v>1.7459374538797716</v>
      </c>
      <c r="BR261" s="17">
        <v>3.3978959563943714</v>
      </c>
      <c r="BS261" s="17"/>
      <c r="BT261" s="17">
        <f t="shared" si="73"/>
        <v>1.085904747984443</v>
      </c>
      <c r="BU261" s="16"/>
      <c r="BV261" s="16">
        <f>BT261/'Conversions, Sources &amp; Comments'!F258</f>
        <v>13.706661163129166</v>
      </c>
    </row>
    <row r="262" spans="1:74" ht="12.75" customHeight="1">
      <c r="A262" s="13">
        <v>1651</v>
      </c>
      <c r="B262" s="14"/>
      <c r="C262" s="15">
        <v>907</v>
      </c>
      <c r="D262" s="15">
        <v>539</v>
      </c>
      <c r="E262" s="15">
        <v>1275</v>
      </c>
      <c r="F262" s="15">
        <v>823</v>
      </c>
      <c r="G262" s="15">
        <v>655</v>
      </c>
      <c r="H262" s="15">
        <v>463</v>
      </c>
      <c r="I262" s="15">
        <v>1186</v>
      </c>
      <c r="J262" s="7"/>
      <c r="K262" s="7"/>
      <c r="L262" s="7"/>
      <c r="M262" s="7"/>
      <c r="N262" s="7"/>
      <c r="O262" s="7"/>
      <c r="P262" s="15">
        <v>28.5</v>
      </c>
      <c r="Q262" s="7"/>
      <c r="R262" s="15">
        <v>560</v>
      </c>
      <c r="S262" s="7"/>
      <c r="T262" s="7"/>
      <c r="U262" s="7"/>
      <c r="V262" s="7"/>
      <c r="W262" s="15">
        <v>56</v>
      </c>
      <c r="X262" s="7"/>
      <c r="Y262" s="7"/>
      <c r="Z262" s="7"/>
      <c r="AA262" s="15">
        <v>7</v>
      </c>
      <c r="AB262" s="15">
        <v>1837</v>
      </c>
      <c r="AC262" s="7"/>
      <c r="AD262" s="7"/>
      <c r="AE262" s="17">
        <f>C262*'Conversions, Sources &amp; Comments'!$F259/222.6</f>
        <v>0.32280643396226416</v>
      </c>
      <c r="AF262" s="17">
        <f>E262*'Conversions, Sources &amp; Comments'!$F259/222.6</f>
        <v>0.45377971698113212</v>
      </c>
      <c r="AG262" s="17">
        <f>F262*'Conversions, Sources &amp; Comments'!$F259/222.6</f>
        <v>0.29291035849056607</v>
      </c>
      <c r="AH262" s="17">
        <f>G262*'Conversions, Sources &amp; Comments'!$F259/222.6</f>
        <v>0.23311820754716983</v>
      </c>
      <c r="AI262" s="17">
        <f>'Conversions, Sources &amp; Comments'!$F259*I262/260</f>
        <v>0.36138606000000001</v>
      </c>
      <c r="AJ262" s="16"/>
      <c r="AK262" s="16"/>
      <c r="AL262" s="16"/>
      <c r="AM262" s="17">
        <f>'Conversions, Sources &amp; Comments'!$F259*P262/0.56</f>
        <v>4.03196625</v>
      </c>
      <c r="AN262" s="17">
        <f>'Conversions, Sources &amp; Comments'!$F259*Q262/0.56</f>
        <v>0</v>
      </c>
      <c r="AO262" s="17">
        <f>'Conversions, Sources &amp; Comments'!$F259*R262/0.835</f>
        <v>53.13266586826348</v>
      </c>
      <c r="AP262" s="17">
        <f>'Conversions, Sources &amp; Comments'!$F259*S262/0.835</f>
        <v>0</v>
      </c>
      <c r="AQ262" s="17">
        <f>'Conversions, Sources &amp; Comments'!$F259*T262/0.835</f>
        <v>0</v>
      </c>
      <c r="AR262" s="17">
        <f>'Conversions, Sources &amp; Comments'!$F259*U262/0.835</f>
        <v>0</v>
      </c>
      <c r="AS262" s="17">
        <f>'Conversions, Sources &amp; Comments'!$F259*V262</f>
        <v>0</v>
      </c>
      <c r="AT262" s="17">
        <f>'Conversions, Sources &amp; Comments'!$F259*W262/0.835</f>
        <v>5.313266586826348</v>
      </c>
      <c r="AU262" s="17">
        <f>'Conversions, Sources &amp; Comments'!$F259*X262/56</f>
        <v>0</v>
      </c>
      <c r="AV262" s="17"/>
      <c r="AW262" s="17"/>
      <c r="AX262" s="17">
        <f>'Conversions, Sources &amp; Comments'!$F259*AA262/1.069</f>
        <v>0.51877661365762406</v>
      </c>
      <c r="AY262" s="17">
        <f>'Conversions, Sources &amp; Comments'!$F259*AB262/56</f>
        <v>2.5988498249999998</v>
      </c>
      <c r="AZ262" s="17">
        <f>'Conversions, Sources &amp; Comments'!$F259*AC262/0.56</f>
        <v>0</v>
      </c>
      <c r="BA262" s="16"/>
      <c r="BB262" s="17">
        <f t="shared" si="69"/>
        <v>0.23311820754716983</v>
      </c>
      <c r="BC262" s="17">
        <v>4.9911498000000005</v>
      </c>
      <c r="BD262" s="17">
        <f t="shared" si="81"/>
        <v>0.32280643396226416</v>
      </c>
      <c r="BE262" s="17"/>
      <c r="BF262" s="17">
        <f t="shared" si="72"/>
        <v>0.61999589368347552</v>
      </c>
      <c r="BG262" s="17">
        <f t="shared" si="75"/>
        <v>0.36138606000000001</v>
      </c>
      <c r="BH262" s="17">
        <v>1.58</v>
      </c>
      <c r="BI262" s="17">
        <v>5</v>
      </c>
      <c r="BJ262" s="17">
        <v>7.296610169491526</v>
      </c>
      <c r="BK262" s="17">
        <f t="shared" si="62"/>
        <v>0.10533333333333333</v>
      </c>
      <c r="BL262" s="17">
        <f t="shared" si="76"/>
        <v>0.51877661365762406</v>
      </c>
      <c r="BM262" s="17">
        <f t="shared" si="63"/>
        <v>2.5988498249999998</v>
      </c>
      <c r="BN262" s="17">
        <v>5.8</v>
      </c>
      <c r="BO262" s="17">
        <f t="shared" si="77"/>
        <v>4.03196625</v>
      </c>
      <c r="BP262" s="17">
        <f t="shared" si="80"/>
        <v>2.5988498249999998</v>
      </c>
      <c r="BQ262" s="17">
        <v>2.1660126307531002</v>
      </c>
      <c r="BR262" s="17">
        <v>3.7468184219372804</v>
      </c>
      <c r="BS262" s="17"/>
      <c r="BT262" s="17">
        <f t="shared" si="73"/>
        <v>0.96499596688187939</v>
      </c>
      <c r="BU262" s="16"/>
      <c r="BV262" s="16">
        <f>BT262/'Conversions, Sources &amp; Comments'!F259</f>
        <v>12.180509171165008</v>
      </c>
    </row>
    <row r="263" spans="1:74" ht="12.75" customHeight="1">
      <c r="A263" s="13">
        <v>1652</v>
      </c>
      <c r="B263" s="14"/>
      <c r="C263" s="15">
        <v>841</v>
      </c>
      <c r="D263" s="15">
        <v>545</v>
      </c>
      <c r="E263" s="7"/>
      <c r="F263" s="15">
        <v>861</v>
      </c>
      <c r="G263" s="7"/>
      <c r="H263" s="15">
        <v>525</v>
      </c>
      <c r="I263" s="15">
        <v>1085</v>
      </c>
      <c r="J263" s="7"/>
      <c r="K263" s="7"/>
      <c r="L263" s="7"/>
      <c r="M263" s="7"/>
      <c r="N263" s="7"/>
      <c r="O263" s="7"/>
      <c r="P263" s="15">
        <v>28</v>
      </c>
      <c r="Q263" s="7"/>
      <c r="R263" s="15">
        <v>560</v>
      </c>
      <c r="S263" s="7"/>
      <c r="T263" s="7"/>
      <c r="U263" s="15">
        <v>49</v>
      </c>
      <c r="V263" s="7"/>
      <c r="W263" s="7"/>
      <c r="X263" s="7"/>
      <c r="Y263" s="7"/>
      <c r="Z263" s="7"/>
      <c r="AA263" s="15">
        <v>7</v>
      </c>
      <c r="AB263" s="15">
        <v>1540</v>
      </c>
      <c r="AC263" s="7"/>
      <c r="AD263" s="7"/>
      <c r="AE263" s="17">
        <f>C263*'Conversions, Sources &amp; Comments'!$F260/222.6</f>
        <v>0.29931666037735855</v>
      </c>
      <c r="AF263" s="16"/>
      <c r="AG263" s="17">
        <f>F263*'Conversions, Sources &amp; Comments'!$F260/222.6</f>
        <v>0.30643477358490567</v>
      </c>
      <c r="AH263" s="16"/>
      <c r="AI263" s="17">
        <f>'Conversions, Sources &amp; Comments'!$F260*I263/260</f>
        <v>0.33061035</v>
      </c>
      <c r="AJ263" s="16"/>
      <c r="AK263" s="16"/>
      <c r="AL263" s="16"/>
      <c r="AM263" s="17">
        <f>'Conversions, Sources &amp; Comments'!$F260*P263/0.56</f>
        <v>3.96123</v>
      </c>
      <c r="AN263" s="17">
        <f>'Conversions, Sources &amp; Comments'!$F260*Q263/0.56</f>
        <v>0</v>
      </c>
      <c r="AO263" s="17">
        <f>'Conversions, Sources &amp; Comments'!$F260*R263/0.835</f>
        <v>53.13266586826348</v>
      </c>
      <c r="AP263" s="17">
        <f>'Conversions, Sources &amp; Comments'!$F260*S263/0.835</f>
        <v>0</v>
      </c>
      <c r="AQ263" s="17">
        <f>'Conversions, Sources &amp; Comments'!$F260*T263/0.835</f>
        <v>0</v>
      </c>
      <c r="AR263" s="17">
        <f>'Conversions, Sources &amp; Comments'!$F260*U263/0.835</f>
        <v>4.6491082634730541</v>
      </c>
      <c r="AS263" s="17">
        <f>'Conversions, Sources &amp; Comments'!$F260*V263</f>
        <v>0</v>
      </c>
      <c r="AT263" s="17">
        <f>'Conversions, Sources &amp; Comments'!$F260*W263/0.835</f>
        <v>0</v>
      </c>
      <c r="AU263" s="17">
        <f>'Conversions, Sources &amp; Comments'!$F260*X263/56</f>
        <v>0</v>
      </c>
      <c r="AV263" s="17"/>
      <c r="AW263" s="17"/>
      <c r="AX263" s="17">
        <f>'Conversions, Sources &amp; Comments'!$F260*AA263/1.069</f>
        <v>0.51877661365762406</v>
      </c>
      <c r="AY263" s="17">
        <f>'Conversions, Sources &amp; Comments'!$F260*AB263/56</f>
        <v>2.1786765000000003</v>
      </c>
      <c r="AZ263" s="17">
        <f>'Conversions, Sources &amp; Comments'!$F260*AC263/0.56</f>
        <v>0</v>
      </c>
      <c r="BA263" s="16"/>
      <c r="BB263" s="17">
        <f t="shared" ref="BB263:BB269" si="82">0.723707*BD263</f>
        <v>0.21661756233171703</v>
      </c>
      <c r="BC263" s="17">
        <v>4.9911498000000005</v>
      </c>
      <c r="BD263" s="17">
        <f t="shared" si="81"/>
        <v>0.29931666037735855</v>
      </c>
      <c r="BE263" s="17"/>
      <c r="BF263" s="17">
        <f t="shared" si="72"/>
        <v>0.59076644090264541</v>
      </c>
      <c r="BG263" s="17">
        <f t="shared" si="75"/>
        <v>0.33061035</v>
      </c>
      <c r="BH263" s="17">
        <v>1.58</v>
      </c>
      <c r="BI263" s="17">
        <v>5</v>
      </c>
      <c r="BJ263" s="17">
        <v>7.296610169491526</v>
      </c>
      <c r="BK263" s="17">
        <f t="shared" si="62"/>
        <v>0.10533333333333333</v>
      </c>
      <c r="BL263" s="17">
        <f t="shared" si="76"/>
        <v>0.51877661365762406</v>
      </c>
      <c r="BM263" s="17">
        <f t="shared" si="63"/>
        <v>2.1786765000000003</v>
      </c>
      <c r="BN263" s="17">
        <f>AR263</f>
        <v>4.6491082634730541</v>
      </c>
      <c r="BO263" s="17">
        <f t="shared" si="77"/>
        <v>3.96123</v>
      </c>
      <c r="BP263" s="17">
        <f t="shared" si="80"/>
        <v>2.1786765000000003</v>
      </c>
      <c r="BQ263" s="17">
        <v>2.4504385317610833</v>
      </c>
      <c r="BR263" s="17">
        <v>3.2644155501128558</v>
      </c>
      <c r="BS263" s="17"/>
      <c r="BT263" s="17">
        <f t="shared" si="73"/>
        <v>0.93216568314344916</v>
      </c>
      <c r="BU263" s="16"/>
      <c r="BV263" s="16">
        <f>BT263/'Conversions, Sources &amp; Comments'!F260</f>
        <v>11.766114100209393</v>
      </c>
    </row>
    <row r="264" spans="1:74" ht="12.75" customHeight="1">
      <c r="A264" s="13">
        <v>1653</v>
      </c>
      <c r="B264" s="14"/>
      <c r="C264" s="15">
        <v>679</v>
      </c>
      <c r="D264" s="15">
        <v>510</v>
      </c>
      <c r="E264" s="15">
        <v>1125</v>
      </c>
      <c r="F264" s="15">
        <v>667</v>
      </c>
      <c r="G264" s="7"/>
      <c r="H264" s="15">
        <v>500</v>
      </c>
      <c r="I264" s="15">
        <v>1382</v>
      </c>
      <c r="J264" s="7"/>
      <c r="K264" s="7"/>
      <c r="L264" s="7"/>
      <c r="M264" s="7"/>
      <c r="N264" s="7"/>
      <c r="O264" s="7"/>
      <c r="P264" s="15">
        <v>23.6</v>
      </c>
      <c r="Q264" s="15">
        <v>35</v>
      </c>
      <c r="R264" s="15">
        <v>560</v>
      </c>
      <c r="S264" s="7"/>
      <c r="T264" s="7"/>
      <c r="U264" s="7"/>
      <c r="V264" s="7"/>
      <c r="W264" s="15">
        <v>42</v>
      </c>
      <c r="X264" s="7"/>
      <c r="Y264" s="7"/>
      <c r="Z264" s="7"/>
      <c r="AA264" s="15">
        <v>7</v>
      </c>
      <c r="AB264" s="15">
        <v>1680</v>
      </c>
      <c r="AC264" s="15">
        <v>10.5</v>
      </c>
      <c r="AD264" s="15"/>
      <c r="AE264" s="17">
        <f>C264*'Conversions, Sources &amp; Comments'!$F261/222.6</f>
        <v>0.24165994339622646</v>
      </c>
      <c r="AF264" s="17">
        <f>E264*'Conversions, Sources &amp; Comments'!$F261/222.6</f>
        <v>0.40039386792452836</v>
      </c>
      <c r="AG264" s="17">
        <f>F264*'Conversions, Sources &amp; Comments'!$F261/222.6</f>
        <v>0.23738907547169816</v>
      </c>
      <c r="AH264" s="16"/>
      <c r="AI264" s="17">
        <f>'Conversions, Sources &amp; Comments'!$F261*I264/260</f>
        <v>0.42110922000000001</v>
      </c>
      <c r="AJ264" s="16"/>
      <c r="AK264" s="16"/>
      <c r="AL264" s="16"/>
      <c r="AM264" s="17">
        <f>'Conversions, Sources &amp; Comments'!$F261*P264/0.56</f>
        <v>3.3387510000000002</v>
      </c>
      <c r="AN264" s="17">
        <f>'Conversions, Sources &amp; Comments'!$F261*Q264/0.56</f>
        <v>4.9515374999999997</v>
      </c>
      <c r="AO264" s="17">
        <f>'Conversions, Sources &amp; Comments'!$F261*R264/0.835</f>
        <v>53.13266586826348</v>
      </c>
      <c r="AP264" s="17">
        <f>'Conversions, Sources &amp; Comments'!$F261*S264/0.835</f>
        <v>0</v>
      </c>
      <c r="AQ264" s="17">
        <f>'Conversions, Sources &amp; Comments'!$F261*T264/0.835</f>
        <v>0</v>
      </c>
      <c r="AR264" s="17">
        <f>'Conversions, Sources &amp; Comments'!$F261*U264/0.835</f>
        <v>0</v>
      </c>
      <c r="AS264" s="17">
        <f>'Conversions, Sources &amp; Comments'!$F261*V264</f>
        <v>0</v>
      </c>
      <c r="AT264" s="17">
        <f>'Conversions, Sources &amp; Comments'!$F261*W264/0.835</f>
        <v>3.984949940119761</v>
      </c>
      <c r="AU264" s="17">
        <f>'Conversions, Sources &amp; Comments'!$F261*X264/56</f>
        <v>0</v>
      </c>
      <c r="AV264" s="17"/>
      <c r="AW264" s="17"/>
      <c r="AX264" s="17">
        <f>'Conversions, Sources &amp; Comments'!$F261*AA264/1.069</f>
        <v>0.51877661365762406</v>
      </c>
      <c r="AY264" s="17">
        <f>'Conversions, Sources &amp; Comments'!$F261*AB264/56</f>
        <v>2.376738</v>
      </c>
      <c r="AZ264" s="17">
        <f>'Conversions, Sources &amp; Comments'!$F261*AC264/0.56</f>
        <v>1.48546125</v>
      </c>
      <c r="BA264" s="16"/>
      <c r="BB264" s="17">
        <f t="shared" si="82"/>
        <v>0.17489099265545285</v>
      </c>
      <c r="BC264" s="17">
        <v>4.9911498000000005</v>
      </c>
      <c r="BD264" s="17">
        <f t="shared" si="81"/>
        <v>0.24165994339622646</v>
      </c>
      <c r="BE264" s="17"/>
      <c r="BF264" s="17">
        <f t="shared" si="72"/>
        <v>0.51902142044060762</v>
      </c>
      <c r="BG264" s="17">
        <f t="shared" si="75"/>
        <v>0.42110922000000001</v>
      </c>
      <c r="BH264" s="17">
        <f>AZ264</f>
        <v>1.48546125</v>
      </c>
      <c r="BI264" s="17">
        <f>AN264</f>
        <v>4.9515374999999997</v>
      </c>
      <c r="BJ264" s="17">
        <v>7.296610169491526</v>
      </c>
      <c r="BK264" s="17">
        <f t="shared" si="62"/>
        <v>9.9030750000000001E-2</v>
      </c>
      <c r="BL264" s="17">
        <f t="shared" ref="BL264:BL295" si="83">AX264</f>
        <v>0.51877661365762406</v>
      </c>
      <c r="BM264" s="17">
        <f t="shared" si="63"/>
        <v>2.376738</v>
      </c>
      <c r="BN264" s="17">
        <v>5.3</v>
      </c>
      <c r="BO264" s="17">
        <f t="shared" si="77"/>
        <v>3.3387510000000002</v>
      </c>
      <c r="BP264" s="17">
        <f t="shared" si="80"/>
        <v>2.376738</v>
      </c>
      <c r="BQ264" s="17">
        <v>2.126630582921226</v>
      </c>
      <c r="BR264" s="17">
        <v>3.0302393987417755</v>
      </c>
      <c r="BS264" s="17"/>
      <c r="BT264" s="17">
        <f t="shared" si="73"/>
        <v>0.90723789720681269</v>
      </c>
      <c r="BU264" s="16"/>
      <c r="BV264" s="16">
        <f>BT264/'Conversions, Sources &amp; Comments'!F261</f>
        <v>11.451467059559942</v>
      </c>
    </row>
    <row r="265" spans="1:74" ht="12.75" customHeight="1">
      <c r="A265" s="13">
        <v>1654</v>
      </c>
      <c r="B265" s="14"/>
      <c r="C265" s="15">
        <v>625</v>
      </c>
      <c r="D265" s="15">
        <v>378</v>
      </c>
      <c r="E265" s="7"/>
      <c r="F265" s="15">
        <v>611</v>
      </c>
      <c r="G265" s="7"/>
      <c r="H265" s="15">
        <v>370</v>
      </c>
      <c r="I265" s="15">
        <v>1335</v>
      </c>
      <c r="J265" s="7"/>
      <c r="K265" s="7"/>
      <c r="L265" s="7"/>
      <c r="M265" s="7"/>
      <c r="N265" s="7"/>
      <c r="O265" s="7"/>
      <c r="P265" s="15">
        <v>21.5</v>
      </c>
      <c r="Q265" s="7"/>
      <c r="R265" s="15">
        <v>560</v>
      </c>
      <c r="S265" s="7"/>
      <c r="T265" s="7"/>
      <c r="U265" s="15">
        <v>63</v>
      </c>
      <c r="V265" s="7"/>
      <c r="W265" s="15">
        <v>45.5</v>
      </c>
      <c r="X265" s="7"/>
      <c r="Y265" s="7"/>
      <c r="Z265" s="7"/>
      <c r="AA265" s="15">
        <v>7</v>
      </c>
      <c r="AB265" s="15">
        <v>1837</v>
      </c>
      <c r="AC265" s="15">
        <v>10.26</v>
      </c>
      <c r="AD265" s="15"/>
      <c r="AE265" s="17">
        <f>C265*'Conversions, Sources &amp; Comments'!$F262/222.6</f>
        <v>0.22244103773584908</v>
      </c>
      <c r="AF265" s="16"/>
      <c r="AG265" s="17">
        <f>F265*'Conversions, Sources &amp; Comments'!$F262/222.6</f>
        <v>0.21745835849056605</v>
      </c>
      <c r="AH265" s="16"/>
      <c r="AI265" s="17">
        <f>'Conversions, Sources &amp; Comments'!$F262*I265/260</f>
        <v>0.40678785000000001</v>
      </c>
      <c r="AJ265" s="16"/>
      <c r="AK265" s="16"/>
      <c r="AL265" s="16"/>
      <c r="AM265" s="17">
        <f>'Conversions, Sources &amp; Comments'!$F262*P265/0.56</f>
        <v>3.0416587499999999</v>
      </c>
      <c r="AN265" s="17">
        <f>'Conversions, Sources &amp; Comments'!$F262*Q265/0.56</f>
        <v>0</v>
      </c>
      <c r="AO265" s="17">
        <f>'Conversions, Sources &amp; Comments'!$F262*R265/0.835</f>
        <v>53.13266586826348</v>
      </c>
      <c r="AP265" s="17">
        <f>'Conversions, Sources &amp; Comments'!$F262*S265/0.835</f>
        <v>0</v>
      </c>
      <c r="AQ265" s="17">
        <f>'Conversions, Sources &amp; Comments'!$F262*T265/0.835</f>
        <v>0</v>
      </c>
      <c r="AR265" s="17">
        <f>'Conversions, Sources &amp; Comments'!$F262*U265/0.835</f>
        <v>5.9774249101796419</v>
      </c>
      <c r="AS265" s="17">
        <f>'Conversions, Sources &amp; Comments'!$F262*V265</f>
        <v>0</v>
      </c>
      <c r="AT265" s="17">
        <f>'Conversions, Sources &amp; Comments'!$F262*W265/0.835</f>
        <v>4.3170291017964075</v>
      </c>
      <c r="AU265" s="17">
        <f>'Conversions, Sources &amp; Comments'!$F262*X265/56</f>
        <v>0</v>
      </c>
      <c r="AV265" s="17"/>
      <c r="AW265" s="17"/>
      <c r="AX265" s="17">
        <f>'Conversions, Sources &amp; Comments'!$F262*AA265/1.069</f>
        <v>0.51877661365762406</v>
      </c>
      <c r="AY265" s="17">
        <f>'Conversions, Sources &amp; Comments'!$F262*AB265/56</f>
        <v>2.5988498249999998</v>
      </c>
      <c r="AZ265" s="17">
        <f>'Conversions, Sources &amp; Comments'!$F262*AC265/0.56</f>
        <v>1.4515078499999998</v>
      </c>
      <c r="BA265" s="16"/>
      <c r="BB265" s="17">
        <f t="shared" si="82"/>
        <v>0.16098213609669812</v>
      </c>
      <c r="BC265" s="17">
        <v>4.9911498000000005</v>
      </c>
      <c r="BD265" s="17">
        <f t="shared" si="81"/>
        <v>0.22244103773584908</v>
      </c>
      <c r="BE265" s="17"/>
      <c r="BF265" s="17">
        <f t="shared" si="72"/>
        <v>0.49510641361992835</v>
      </c>
      <c r="BG265" s="17">
        <f t="shared" si="75"/>
        <v>0.40678785000000001</v>
      </c>
      <c r="BH265" s="17">
        <f>AZ265</f>
        <v>1.4515078499999998</v>
      </c>
      <c r="BI265" s="17">
        <v>4.5</v>
      </c>
      <c r="BJ265" s="17">
        <v>6.0805084745762716</v>
      </c>
      <c r="BK265" s="17">
        <f t="shared" si="62"/>
        <v>9.6767189999999989E-2</v>
      </c>
      <c r="BL265" s="17">
        <f t="shared" si="83"/>
        <v>0.51877661365762406</v>
      </c>
      <c r="BM265" s="17">
        <f t="shared" si="63"/>
        <v>2.5988498249999998</v>
      </c>
      <c r="BN265" s="17">
        <f>AR265</f>
        <v>5.9774249101796419</v>
      </c>
      <c r="BO265" s="17">
        <f t="shared" si="77"/>
        <v>3.0416587499999999</v>
      </c>
      <c r="BP265" s="17">
        <f t="shared" si="80"/>
        <v>2.5988498249999998</v>
      </c>
      <c r="BQ265" s="17">
        <v>2.0238818053025702</v>
      </c>
      <c r="BR265" s="17">
        <v>3.3463772030927337</v>
      </c>
      <c r="BS265" s="17"/>
      <c r="BT265" s="17">
        <f t="shared" si="73"/>
        <v>0.87948765958949082</v>
      </c>
      <c r="BU265" s="16"/>
      <c r="BV265" s="16">
        <f>BT265/'Conversions, Sources &amp; Comments'!F262</f>
        <v>11.101194068376373</v>
      </c>
    </row>
    <row r="266" spans="1:74" ht="12.75" customHeight="1">
      <c r="A266" s="13">
        <v>1655</v>
      </c>
      <c r="B266" s="14"/>
      <c r="C266" s="15">
        <v>589</v>
      </c>
      <c r="D266" s="15">
        <v>338</v>
      </c>
      <c r="E266" s="15">
        <v>1050</v>
      </c>
      <c r="F266" s="15">
        <v>520</v>
      </c>
      <c r="G266" s="7"/>
      <c r="H266" s="15">
        <v>323</v>
      </c>
      <c r="I266" s="15">
        <v>1063</v>
      </c>
      <c r="J266" s="7"/>
      <c r="K266" s="7"/>
      <c r="L266" s="7"/>
      <c r="M266" s="7"/>
      <c r="N266" s="7"/>
      <c r="O266" s="7"/>
      <c r="P266" s="15">
        <v>21</v>
      </c>
      <c r="Q266" s="15">
        <v>28</v>
      </c>
      <c r="R266" s="15">
        <v>560</v>
      </c>
      <c r="S266" s="7"/>
      <c r="T266" s="7"/>
      <c r="U266" s="7"/>
      <c r="V266" s="7"/>
      <c r="W266" s="15">
        <v>50.7</v>
      </c>
      <c r="X266" s="7"/>
      <c r="Y266" s="7"/>
      <c r="Z266" s="7"/>
      <c r="AA266" s="15">
        <v>7</v>
      </c>
      <c r="AB266" s="15">
        <v>1554</v>
      </c>
      <c r="AC266" s="15">
        <v>10.5</v>
      </c>
      <c r="AD266" s="15"/>
      <c r="AE266" s="17">
        <f>C266*'Conversions, Sources &amp; Comments'!$F263/222.6</f>
        <v>0.20962843396226416</v>
      </c>
      <c r="AF266" s="17">
        <f>E266*'Conversions, Sources &amp; Comments'!$F263/222.6</f>
        <v>0.37370094339622645</v>
      </c>
      <c r="AG266" s="17">
        <f>F266*'Conversions, Sources &amp; Comments'!$F263/222.6</f>
        <v>0.18507094339622643</v>
      </c>
      <c r="AH266" s="16"/>
      <c r="AI266" s="17">
        <f>'Conversions, Sources &amp; Comments'!$F263*I266/260</f>
        <v>0.32390673000000003</v>
      </c>
      <c r="AJ266" s="16"/>
      <c r="AK266" s="16"/>
      <c r="AL266" s="16"/>
      <c r="AM266" s="17">
        <f>'Conversions, Sources &amp; Comments'!$F263*P266/0.56</f>
        <v>2.9709224999999999</v>
      </c>
      <c r="AN266" s="17">
        <f>'Conversions, Sources &amp; Comments'!$F263*Q266/0.56</f>
        <v>3.96123</v>
      </c>
      <c r="AO266" s="17">
        <f>'Conversions, Sources &amp; Comments'!$F263*R266/0.835</f>
        <v>53.13266586826348</v>
      </c>
      <c r="AP266" s="17">
        <f>'Conversions, Sources &amp; Comments'!$F263*S266/0.835</f>
        <v>0</v>
      </c>
      <c r="AQ266" s="17">
        <f>'Conversions, Sources &amp; Comments'!$F263*T266/0.835</f>
        <v>0</v>
      </c>
      <c r="AR266" s="17">
        <f>'Conversions, Sources &amp; Comments'!$F263*U266/0.835</f>
        <v>0</v>
      </c>
      <c r="AS266" s="17">
        <f>'Conversions, Sources &amp; Comments'!$F263*V266</f>
        <v>0</v>
      </c>
      <c r="AT266" s="17">
        <f>'Conversions, Sources &amp; Comments'!$F263*W266/0.835</f>
        <v>4.8104038562874258</v>
      </c>
      <c r="AU266" s="17">
        <f>'Conversions, Sources &amp; Comments'!$F263*X266/56</f>
        <v>0</v>
      </c>
      <c r="AV266" s="17"/>
      <c r="AW266" s="17"/>
      <c r="AX266" s="17">
        <f>'Conversions, Sources &amp; Comments'!$F263*AA266/1.069</f>
        <v>0.51877661365762406</v>
      </c>
      <c r="AY266" s="17">
        <f>'Conversions, Sources &amp; Comments'!$F263*AB266/56</f>
        <v>2.1984826500000003</v>
      </c>
      <c r="AZ266" s="17">
        <f>'Conversions, Sources &amp; Comments'!$F263*AC266/0.56</f>
        <v>1.48546125</v>
      </c>
      <c r="BA266" s="16"/>
      <c r="BB266" s="17">
        <f t="shared" si="82"/>
        <v>0.15170956505752831</v>
      </c>
      <c r="BC266" s="17">
        <v>4.9911498000000005</v>
      </c>
      <c r="BD266" s="17">
        <f t="shared" si="81"/>
        <v>0.20962843396226416</v>
      </c>
      <c r="BE266" s="17"/>
      <c r="BF266" s="17">
        <f t="shared" si="72"/>
        <v>0.47916307573947547</v>
      </c>
      <c r="BG266" s="17">
        <f t="shared" si="75"/>
        <v>0.32390673000000003</v>
      </c>
      <c r="BH266" s="17">
        <f>AZ266</f>
        <v>1.48546125</v>
      </c>
      <c r="BI266" s="17">
        <f>AN266</f>
        <v>3.96123</v>
      </c>
      <c r="BJ266" s="17">
        <v>5.4724576271186445</v>
      </c>
      <c r="BK266" s="17">
        <f t="shared" si="62"/>
        <v>9.9030750000000001E-2</v>
      </c>
      <c r="BL266" s="17">
        <f t="shared" si="83"/>
        <v>0.51877661365762406</v>
      </c>
      <c r="BM266" s="17">
        <f t="shared" si="63"/>
        <v>2.1984826500000003</v>
      </c>
      <c r="BN266" s="17">
        <v>5</v>
      </c>
      <c r="BO266" s="17">
        <f t="shared" si="77"/>
        <v>2.9709224999999999</v>
      </c>
      <c r="BP266" s="17">
        <f t="shared" si="80"/>
        <v>2.1984826500000003</v>
      </c>
      <c r="BQ266" s="17">
        <v>1.9691023915937276</v>
      </c>
      <c r="BR266" s="17">
        <v>4.1425761177544063</v>
      </c>
      <c r="BS266" s="17"/>
      <c r="BT266" s="17">
        <f t="shared" si="73"/>
        <v>0.83224401722458463</v>
      </c>
      <c r="BU266" s="16"/>
      <c r="BV266" s="16">
        <f>BT266/'Conversions, Sources &amp; Comments'!F263</f>
        <v>10.504868654743408</v>
      </c>
    </row>
    <row r="267" spans="1:74" ht="12.75" customHeight="1">
      <c r="A267" s="13">
        <v>1656</v>
      </c>
      <c r="B267" s="14"/>
      <c r="C267" s="15">
        <v>796</v>
      </c>
      <c r="D267" s="15">
        <v>414</v>
      </c>
      <c r="E267" s="7"/>
      <c r="F267" s="15">
        <v>811</v>
      </c>
      <c r="G267" s="7"/>
      <c r="H267" s="7"/>
      <c r="I267" s="15">
        <v>1073</v>
      </c>
      <c r="J267" s="7"/>
      <c r="K267" s="7"/>
      <c r="L267" s="7"/>
      <c r="M267" s="7"/>
      <c r="N267" s="7"/>
      <c r="O267" s="7"/>
      <c r="P267" s="15">
        <v>21</v>
      </c>
      <c r="Q267" s="15">
        <v>25.3</v>
      </c>
      <c r="R267" s="15">
        <v>560</v>
      </c>
      <c r="S267" s="7"/>
      <c r="T267" s="7"/>
      <c r="U267" s="7"/>
      <c r="V267" s="7"/>
      <c r="W267" s="15">
        <v>52.5</v>
      </c>
      <c r="X267" s="7"/>
      <c r="Y267" s="7"/>
      <c r="Z267" s="7"/>
      <c r="AA267" s="15">
        <v>7.17</v>
      </c>
      <c r="AB267" s="15">
        <v>1344</v>
      </c>
      <c r="AC267" s="15">
        <v>10.5</v>
      </c>
      <c r="AD267" s="15"/>
      <c r="AE267" s="17">
        <f>C267*'Conversions, Sources &amp; Comments'!$F264/222.6</f>
        <v>0.28330090566037741</v>
      </c>
      <c r="AF267" s="16"/>
      <c r="AG267" s="17">
        <f>F267*'Conversions, Sources &amp; Comments'!$F264/222.6</f>
        <v>0.28863949056603777</v>
      </c>
      <c r="AH267" s="16"/>
      <c r="AI267" s="17">
        <f>'Conversions, Sources &amp; Comments'!$F264*I267/260</f>
        <v>0.32695383</v>
      </c>
      <c r="AJ267" s="16"/>
      <c r="AK267" s="16"/>
      <c r="AL267" s="16"/>
      <c r="AM267" s="17">
        <f>'Conversions, Sources &amp; Comments'!$F264*P267/0.56</f>
        <v>2.9709224999999999</v>
      </c>
      <c r="AN267" s="17">
        <f>'Conversions, Sources &amp; Comments'!$F264*Q267/0.56</f>
        <v>3.5792542499999995</v>
      </c>
      <c r="AO267" s="17">
        <f>'Conversions, Sources &amp; Comments'!$F264*R267/0.835</f>
        <v>53.13266586826348</v>
      </c>
      <c r="AP267" s="17">
        <f>'Conversions, Sources &amp; Comments'!$F264*S267/0.835</f>
        <v>0</v>
      </c>
      <c r="AQ267" s="17">
        <f>'Conversions, Sources &amp; Comments'!$F264*T267/0.835</f>
        <v>0</v>
      </c>
      <c r="AR267" s="17">
        <f>'Conversions, Sources &amp; Comments'!$F264*U267/0.835</f>
        <v>0</v>
      </c>
      <c r="AS267" s="17">
        <f>'Conversions, Sources &amp; Comments'!$F264*V267</f>
        <v>0</v>
      </c>
      <c r="AT267" s="17">
        <f>'Conversions, Sources &amp; Comments'!$F264*W267/0.835</f>
        <v>4.9811874251497006</v>
      </c>
      <c r="AU267" s="17">
        <f>'Conversions, Sources &amp; Comments'!$F264*X267/56</f>
        <v>0</v>
      </c>
      <c r="AV267" s="17"/>
      <c r="AW267" s="17"/>
      <c r="AX267" s="17">
        <f>'Conversions, Sources &amp; Comments'!$F264*AA267/1.069</f>
        <v>0.53137547427502352</v>
      </c>
      <c r="AY267" s="17">
        <f>'Conversions, Sources &amp; Comments'!$F264*AB267/56</f>
        <v>1.9013904000000001</v>
      </c>
      <c r="AZ267" s="17">
        <f>'Conversions, Sources &amp; Comments'!$F264*AC267/0.56</f>
        <v>1.48546125</v>
      </c>
      <c r="BA267" s="16"/>
      <c r="BB267" s="17">
        <f t="shared" si="82"/>
        <v>0.20502684853275474</v>
      </c>
      <c r="BC267" s="17">
        <v>4.9911498000000005</v>
      </c>
      <c r="BD267" s="17">
        <f t="shared" si="81"/>
        <v>0.28330090566037741</v>
      </c>
      <c r="BE267" s="17"/>
      <c r="BF267" s="17">
        <f t="shared" si="72"/>
        <v>0.57083726855207928</v>
      </c>
      <c r="BG267" s="17">
        <f t="shared" si="75"/>
        <v>0.32695383</v>
      </c>
      <c r="BH267" s="17">
        <f>AZ267</f>
        <v>1.48546125</v>
      </c>
      <c r="BI267" s="17">
        <f>AN267</f>
        <v>3.5792542499999995</v>
      </c>
      <c r="BJ267" s="17">
        <v>9.1207627118644083</v>
      </c>
      <c r="BK267" s="17">
        <f t="shared" ref="BK267:BK330" si="84">BH267/15</f>
        <v>9.9030750000000001E-2</v>
      </c>
      <c r="BL267" s="17">
        <f t="shared" si="83"/>
        <v>0.53137547427502352</v>
      </c>
      <c r="BM267" s="17">
        <f t="shared" ref="BM267:BM330" si="85">BP267</f>
        <v>1.9013904000000001</v>
      </c>
      <c r="BN267" s="17">
        <v>5</v>
      </c>
      <c r="BO267" s="17">
        <f t="shared" si="77"/>
        <v>2.9709224999999999</v>
      </c>
      <c r="BP267" s="17">
        <f t="shared" si="80"/>
        <v>1.9013904000000001</v>
      </c>
      <c r="BQ267" s="17">
        <v>1.9778539577785885</v>
      </c>
      <c r="BR267" s="17">
        <v>3.664856768957403</v>
      </c>
      <c r="BS267" s="17"/>
      <c r="BT267" s="17">
        <f t="shared" si="73"/>
        <v>0.91568591664693211</v>
      </c>
      <c r="BU267" s="16"/>
      <c r="BV267" s="16">
        <f>BT267/'Conversions, Sources &amp; Comments'!F264</f>
        <v>11.558100850580907</v>
      </c>
    </row>
    <row r="268" spans="1:74" ht="12.75" customHeight="1">
      <c r="A268" s="13">
        <v>1657</v>
      </c>
      <c r="B268" s="14"/>
      <c r="C268" s="15">
        <v>748</v>
      </c>
      <c r="D268" s="15">
        <v>373</v>
      </c>
      <c r="E268" s="15">
        <v>892</v>
      </c>
      <c r="F268" s="15">
        <v>715</v>
      </c>
      <c r="G268" s="7"/>
      <c r="H268" s="7"/>
      <c r="I268" s="15">
        <v>1057</v>
      </c>
      <c r="J268" s="7"/>
      <c r="K268" s="7"/>
      <c r="L268" s="7"/>
      <c r="M268" s="7"/>
      <c r="N268" s="7"/>
      <c r="O268" s="7"/>
      <c r="P268" s="15">
        <v>19.2</v>
      </c>
      <c r="Q268" s="15">
        <v>24</v>
      </c>
      <c r="R268" s="7"/>
      <c r="S268" s="15">
        <v>630</v>
      </c>
      <c r="T268" s="15">
        <v>42</v>
      </c>
      <c r="U268" s="7"/>
      <c r="V268" s="15">
        <v>892</v>
      </c>
      <c r="W268" s="15">
        <v>38.5</v>
      </c>
      <c r="X268" s="7"/>
      <c r="Y268" s="7"/>
      <c r="Z268" s="7"/>
      <c r="AA268" s="15">
        <v>7.46</v>
      </c>
      <c r="AB268" s="15">
        <v>1155</v>
      </c>
      <c r="AC268" s="7"/>
      <c r="AD268" s="7"/>
      <c r="AE268" s="17">
        <f>C268*'Conversions, Sources &amp; Comments'!$F265/222.6</f>
        <v>0.26621743396226422</v>
      </c>
      <c r="AF268" s="17">
        <f>E268*'Conversions, Sources &amp; Comments'!$F265/222.6</f>
        <v>0.3174678490566038</v>
      </c>
      <c r="AG268" s="17">
        <f>F268*'Conversions, Sources &amp; Comments'!$F265/222.6</f>
        <v>0.25447254716981133</v>
      </c>
      <c r="AH268" s="16"/>
      <c r="AI268" s="17">
        <f>'Conversions, Sources &amp; Comments'!$F265*I268/260</f>
        <v>0.32207847000000001</v>
      </c>
      <c r="AJ268" s="16"/>
      <c r="AK268" s="16"/>
      <c r="AL268" s="16"/>
      <c r="AM268" s="17">
        <f>'Conversions, Sources &amp; Comments'!$F265*P268/0.56</f>
        <v>2.716272</v>
      </c>
      <c r="AN268" s="17">
        <f>'Conversions, Sources &amp; Comments'!$F265*Q268/0.56</f>
        <v>3.39534</v>
      </c>
      <c r="AO268" s="17"/>
      <c r="AP268" s="17">
        <f>'Conversions, Sources &amp; Comments'!$F265*S268/0.835</f>
        <v>59.774249101796414</v>
      </c>
      <c r="AQ268" s="17">
        <f>'Conversions, Sources &amp; Comments'!$F265*T268/0.835</f>
        <v>3.984949940119761</v>
      </c>
      <c r="AR268" s="17">
        <f>'Conversions, Sources &amp; Comments'!$F265*U268/0.835</f>
        <v>0</v>
      </c>
      <c r="AS268" s="17">
        <f>'Conversions, Sources &amp; Comments'!$F265*V268</f>
        <v>70.66834320000001</v>
      </c>
      <c r="AT268" s="17">
        <f>'Conversions, Sources &amp; Comments'!$F265*W268/0.835</f>
        <v>3.652870778443114</v>
      </c>
      <c r="AU268" s="17">
        <f>'Conversions, Sources &amp; Comments'!$F265*X268/56</f>
        <v>0</v>
      </c>
      <c r="AV268" s="17"/>
      <c r="AW268" s="17"/>
      <c r="AX268" s="17">
        <f>'Conversions, Sources &amp; Comments'!$F265*AA268/1.069</f>
        <v>0.55286764826941071</v>
      </c>
      <c r="AY268" s="17">
        <f>'Conversions, Sources &amp; Comments'!$F265*AB268/56</f>
        <v>1.6340073750000002</v>
      </c>
      <c r="AZ268" s="17">
        <f>'Conversions, Sources &amp; Comments'!$F265*AC268/0.56</f>
        <v>0</v>
      </c>
      <c r="BA268" s="16"/>
      <c r="BB268" s="17">
        <f t="shared" si="82"/>
        <v>0.19266342048052834</v>
      </c>
      <c r="BC268" s="17">
        <v>4.9911498000000005</v>
      </c>
      <c r="BD268" s="17">
        <f t="shared" si="81"/>
        <v>0.26621743396226422</v>
      </c>
      <c r="BE268" s="17"/>
      <c r="BF268" s="17">
        <f t="shared" si="72"/>
        <v>0.54957948471147555</v>
      </c>
      <c r="BG268" s="17">
        <f t="shared" si="75"/>
        <v>0.32207847000000001</v>
      </c>
      <c r="BH268" s="17">
        <v>1.41</v>
      </c>
      <c r="BI268" s="17">
        <f>AN268</f>
        <v>3.39534</v>
      </c>
      <c r="BJ268" s="17">
        <v>9.1207627118644083</v>
      </c>
      <c r="BK268" s="17">
        <f t="shared" si="84"/>
        <v>9.4E-2</v>
      </c>
      <c r="BL268" s="17">
        <f t="shared" si="83"/>
        <v>0.55286764826941071</v>
      </c>
      <c r="BM268" s="17">
        <f t="shared" si="85"/>
        <v>1.6340073750000002</v>
      </c>
      <c r="BN268" s="17">
        <v>5</v>
      </c>
      <c r="BO268" s="17">
        <f t="shared" si="77"/>
        <v>2.716272</v>
      </c>
      <c r="BP268" s="17">
        <f t="shared" si="80"/>
        <v>1.6340073750000002</v>
      </c>
      <c r="BQ268" s="17">
        <v>1.9902305638842379</v>
      </c>
      <c r="BR268" s="17">
        <v>3.6237059295696383</v>
      </c>
      <c r="BS268" s="17"/>
      <c r="BT268" s="17">
        <f t="shared" si="73"/>
        <v>0.90271550890286556</v>
      </c>
      <c r="BU268" s="16"/>
      <c r="BV268" s="16">
        <f>BT268/'Conversions, Sources &amp; Comments'!F265</f>
        <v>11.394383927503142</v>
      </c>
    </row>
    <row r="269" spans="1:74" ht="12.75" customHeight="1">
      <c r="A269" s="13">
        <v>1658</v>
      </c>
      <c r="B269" s="14"/>
      <c r="C269" s="15">
        <v>476</v>
      </c>
      <c r="D269" s="15">
        <v>378</v>
      </c>
      <c r="E269" s="15">
        <v>735</v>
      </c>
      <c r="F269" s="15">
        <v>481</v>
      </c>
      <c r="G269" s="7"/>
      <c r="H269" s="15">
        <v>420</v>
      </c>
      <c r="I269" s="15">
        <v>918</v>
      </c>
      <c r="J269" s="7"/>
      <c r="K269" s="7"/>
      <c r="L269" s="7"/>
      <c r="M269" s="7"/>
      <c r="N269" s="7"/>
      <c r="O269" s="7"/>
      <c r="P269" s="15">
        <v>16.100000000000001</v>
      </c>
      <c r="Q269" s="15">
        <v>28</v>
      </c>
      <c r="R269" s="7"/>
      <c r="S269" s="15">
        <v>630</v>
      </c>
      <c r="T269" s="7"/>
      <c r="U269" s="7"/>
      <c r="V269" s="15">
        <v>892</v>
      </c>
      <c r="W269" s="15">
        <v>43.7</v>
      </c>
      <c r="X269" s="7"/>
      <c r="Y269" s="7"/>
      <c r="Z269" s="7"/>
      <c r="AA269" s="15">
        <v>7.43</v>
      </c>
      <c r="AB269" s="15">
        <v>1540</v>
      </c>
      <c r="AC269" s="15">
        <v>9.6</v>
      </c>
      <c r="AD269" s="15"/>
      <c r="AE269" s="17">
        <f>C269*'Conversions, Sources &amp; Comments'!$F266/222.6</f>
        <v>0.16941109433962265</v>
      </c>
      <c r="AF269" s="17">
        <f>E269*'Conversions, Sources &amp; Comments'!$F266/222.6</f>
        <v>0.26159066037735851</v>
      </c>
      <c r="AG269" s="17">
        <f>F269*'Conversions, Sources &amp; Comments'!$F266/222.6</f>
        <v>0.17119062264150944</v>
      </c>
      <c r="AH269" s="16"/>
      <c r="AI269" s="17">
        <f>'Conversions, Sources &amp; Comments'!$F266*I269/260</f>
        <v>0.27972377999999998</v>
      </c>
      <c r="AJ269" s="16"/>
      <c r="AK269" s="16"/>
      <c r="AL269" s="16"/>
      <c r="AM269" s="17">
        <f>'Conversions, Sources &amp; Comments'!$F266*P269/0.56</f>
        <v>2.2777072500000002</v>
      </c>
      <c r="AN269" s="17">
        <f>'Conversions, Sources &amp; Comments'!$F266*Q269/0.56</f>
        <v>3.96123</v>
      </c>
      <c r="AO269" s="17"/>
      <c r="AP269" s="17">
        <f>'Conversions, Sources &amp; Comments'!$F266*S269/0.835</f>
        <v>59.774249101796414</v>
      </c>
      <c r="AQ269" s="17">
        <f>'Conversions, Sources &amp; Comments'!$F266*T269/0.835</f>
        <v>0</v>
      </c>
      <c r="AR269" s="17">
        <f>'Conversions, Sources &amp; Comments'!$F266*U269/0.835</f>
        <v>0</v>
      </c>
      <c r="AS269" s="17">
        <f>'Conversions, Sources &amp; Comments'!$F266*V269</f>
        <v>70.66834320000001</v>
      </c>
      <c r="AT269" s="17">
        <f>'Conversions, Sources &amp; Comments'!$F266*W269/0.835</f>
        <v>4.1462455329341328</v>
      </c>
      <c r="AU269" s="17">
        <f>'Conversions, Sources &amp; Comments'!$F266*X269/56</f>
        <v>0</v>
      </c>
      <c r="AV269" s="17"/>
      <c r="AW269" s="17"/>
      <c r="AX269" s="17">
        <f>'Conversions, Sources &amp; Comments'!$F266*AA269/1.069</f>
        <v>0.55064431992516372</v>
      </c>
      <c r="AY269" s="17">
        <f>'Conversions, Sources &amp; Comments'!$F266*AB269/56</f>
        <v>2.1786765000000003</v>
      </c>
      <c r="AZ269" s="17">
        <f>'Conversions, Sources &amp; Comments'!$F266*AC269/0.56</f>
        <v>1.358136</v>
      </c>
      <c r="BA269" s="16"/>
      <c r="BB269" s="17">
        <f t="shared" si="82"/>
        <v>0.12260399485124529</v>
      </c>
      <c r="BC269" s="17">
        <v>4.9911498000000005</v>
      </c>
      <c r="BD269" s="17">
        <f t="shared" si="81"/>
        <v>0.16941109433962265</v>
      </c>
      <c r="BE269" s="17"/>
      <c r="BF269" s="17">
        <f t="shared" si="72"/>
        <v>0.42911870961472076</v>
      </c>
      <c r="BG269" s="17">
        <f t="shared" si="75"/>
        <v>0.27972377999999998</v>
      </c>
      <c r="BH269" s="17">
        <f t="shared" ref="BH269:BH275" si="86">AZ269</f>
        <v>1.358136</v>
      </c>
      <c r="BI269" s="17">
        <f>AN269</f>
        <v>3.96123</v>
      </c>
      <c r="BJ269" s="17">
        <v>8.5127118644067803</v>
      </c>
      <c r="BK269" s="17">
        <f t="shared" si="84"/>
        <v>9.0542399999999995E-2</v>
      </c>
      <c r="BL269" s="17">
        <f t="shared" si="83"/>
        <v>0.55064431992516372</v>
      </c>
      <c r="BM269" s="17">
        <f t="shared" si="85"/>
        <v>2.1786765000000003</v>
      </c>
      <c r="BN269" s="17">
        <v>5</v>
      </c>
      <c r="BO269" s="17">
        <f t="shared" si="77"/>
        <v>2.2777072500000002</v>
      </c>
      <c r="BP269" s="17">
        <f t="shared" si="80"/>
        <v>2.1786765000000003</v>
      </c>
      <c r="BQ269" s="17">
        <v>1.9902305638842379</v>
      </c>
      <c r="BR269" s="17">
        <v>3.2947084611109974</v>
      </c>
      <c r="BS269" s="17"/>
      <c r="BT269" s="17">
        <f t="shared" si="73"/>
        <v>0.8434566218226166</v>
      </c>
      <c r="BU269" s="16"/>
      <c r="BV269" s="16">
        <f>BT269/'Conversions, Sources &amp; Comments'!F266</f>
        <v>10.646397985254788</v>
      </c>
    </row>
    <row r="270" spans="1:74" ht="12.75" customHeight="1">
      <c r="A270" s="13">
        <v>1659</v>
      </c>
      <c r="B270" s="14"/>
      <c r="C270" s="15">
        <v>593</v>
      </c>
      <c r="D270" s="15">
        <v>324</v>
      </c>
      <c r="E270" s="15">
        <v>915</v>
      </c>
      <c r="F270" s="15">
        <v>600</v>
      </c>
      <c r="G270" s="15">
        <v>626</v>
      </c>
      <c r="H270" s="15">
        <v>311</v>
      </c>
      <c r="I270" s="15">
        <v>863</v>
      </c>
      <c r="J270" s="7"/>
      <c r="K270" s="7"/>
      <c r="L270" s="7"/>
      <c r="M270" s="7"/>
      <c r="N270" s="7"/>
      <c r="O270" s="7"/>
      <c r="P270" s="15">
        <v>19</v>
      </c>
      <c r="Q270" s="15">
        <v>24.5</v>
      </c>
      <c r="R270" s="7"/>
      <c r="S270" s="15">
        <v>630</v>
      </c>
      <c r="T270" s="7"/>
      <c r="U270" s="7"/>
      <c r="V270" s="15">
        <v>892</v>
      </c>
      <c r="W270" s="15">
        <v>42</v>
      </c>
      <c r="X270" s="7"/>
      <c r="Y270" s="7"/>
      <c r="Z270" s="7"/>
      <c r="AA270" s="15">
        <v>7</v>
      </c>
      <c r="AB270" s="7"/>
      <c r="AC270" s="15">
        <v>9.6</v>
      </c>
      <c r="AD270" s="15"/>
      <c r="AE270" s="17">
        <f>C270*'Conversions, Sources &amp; Comments'!$F267/222.6</f>
        <v>0.2110520566037736</v>
      </c>
      <c r="AF270" s="17">
        <f>E270*'Conversions, Sources &amp; Comments'!$F267/222.6</f>
        <v>0.32565367924528305</v>
      </c>
      <c r="AG270" s="17">
        <f>F270*'Conversions, Sources &amp; Comments'!$F267/222.6</f>
        <v>0.21354339622641513</v>
      </c>
      <c r="AH270" s="17">
        <f>G270*'Conversions, Sources &amp; Comments'!$F267/222.6</f>
        <v>0.22279694339622644</v>
      </c>
      <c r="AI270" s="17">
        <f>'Conversions, Sources &amp; Comments'!$F267*I270/260</f>
        <v>0.26296473000000004</v>
      </c>
      <c r="AJ270" s="16"/>
      <c r="AK270" s="16"/>
      <c r="AL270" s="16"/>
      <c r="AM270" s="17">
        <f>'Conversions, Sources &amp; Comments'!$F267*P270/0.56</f>
        <v>2.6879775000000001</v>
      </c>
      <c r="AN270" s="17">
        <f>'Conversions, Sources &amp; Comments'!$F267*Q270/0.56</f>
        <v>3.46607625</v>
      </c>
      <c r="AO270" s="17"/>
      <c r="AP270" s="17">
        <f>'Conversions, Sources &amp; Comments'!$F267*S270/0.835</f>
        <v>59.774249101796414</v>
      </c>
      <c r="AQ270" s="17">
        <f>'Conversions, Sources &amp; Comments'!$F267*T270/0.835</f>
        <v>0</v>
      </c>
      <c r="AR270" s="17">
        <f>'Conversions, Sources &amp; Comments'!$F267*U270/0.835</f>
        <v>0</v>
      </c>
      <c r="AS270" s="17">
        <f>'Conversions, Sources &amp; Comments'!$F267*V270</f>
        <v>70.66834320000001</v>
      </c>
      <c r="AT270" s="17">
        <f>'Conversions, Sources &amp; Comments'!$F267*W270/0.835</f>
        <v>3.984949940119761</v>
      </c>
      <c r="AU270" s="17">
        <f>'Conversions, Sources &amp; Comments'!$F267*X270/56</f>
        <v>0</v>
      </c>
      <c r="AV270" s="17"/>
      <c r="AW270" s="17"/>
      <c r="AX270" s="17">
        <f>'Conversions, Sources &amp; Comments'!$F267*AA270/1.069</f>
        <v>0.51877661365762406</v>
      </c>
      <c r="AY270" s="17">
        <f>'Conversions, Sources &amp; Comments'!$F267*AB270/56</f>
        <v>0</v>
      </c>
      <c r="AZ270" s="17">
        <f>'Conversions, Sources &amp; Comments'!$F267*AC270/0.56</f>
        <v>1.358136</v>
      </c>
      <c r="BA270" s="16"/>
      <c r="BB270" s="17">
        <f>AH270</f>
        <v>0.22279694339622644</v>
      </c>
      <c r="BC270" s="17">
        <v>4.9911498000000005</v>
      </c>
      <c r="BD270" s="17">
        <f t="shared" si="81"/>
        <v>0.2110520566037736</v>
      </c>
      <c r="BE270" s="17"/>
      <c r="BF270" s="17">
        <f t="shared" si="72"/>
        <v>0.48093455772619254</v>
      </c>
      <c r="BG270" s="17">
        <f t="shared" si="75"/>
        <v>0.26296473000000004</v>
      </c>
      <c r="BH270" s="17">
        <f t="shared" si="86"/>
        <v>1.358136</v>
      </c>
      <c r="BI270" s="17">
        <f>AN270</f>
        <v>3.46607625</v>
      </c>
      <c r="BJ270" s="17">
        <v>7.296610169491526</v>
      </c>
      <c r="BK270" s="17">
        <f t="shared" si="84"/>
        <v>9.0542399999999995E-2</v>
      </c>
      <c r="BL270" s="17">
        <f t="shared" si="83"/>
        <v>0.51877661365762406</v>
      </c>
      <c r="BM270" s="17">
        <f t="shared" si="85"/>
        <v>2.2999999999999998</v>
      </c>
      <c r="BN270" s="17">
        <v>5</v>
      </c>
      <c r="BO270" s="17">
        <f t="shared" si="77"/>
        <v>2.6879775000000001</v>
      </c>
      <c r="BP270" s="17">
        <v>2.2999999999999998</v>
      </c>
      <c r="BQ270" s="17">
        <v>1.9902305638842379</v>
      </c>
      <c r="BR270" s="17">
        <v>3.3959701154629838</v>
      </c>
      <c r="BS270" s="17"/>
      <c r="BT270" s="17">
        <f t="shared" si="73"/>
        <v>0.83275075012920452</v>
      </c>
      <c r="BU270" s="16"/>
      <c r="BV270" s="16">
        <f>BT270/'Conversions, Sources &amp; Comments'!F267</f>
        <v>10.511264810793673</v>
      </c>
    </row>
    <row r="271" spans="1:74" ht="12.75" customHeight="1">
      <c r="A271" s="13">
        <v>1660</v>
      </c>
      <c r="B271" s="14"/>
      <c r="C271" s="15">
        <v>1254</v>
      </c>
      <c r="D271" s="15">
        <v>389</v>
      </c>
      <c r="E271" s="7"/>
      <c r="F271" s="15">
        <v>823</v>
      </c>
      <c r="G271" s="15">
        <v>805</v>
      </c>
      <c r="H271" s="15">
        <v>378</v>
      </c>
      <c r="I271" s="15">
        <v>1015</v>
      </c>
      <c r="J271" s="7"/>
      <c r="K271" s="7"/>
      <c r="L271" s="7"/>
      <c r="M271" s="7"/>
      <c r="N271" s="7"/>
      <c r="O271" s="7"/>
      <c r="P271" s="15">
        <v>24.8</v>
      </c>
      <c r="Q271" s="7"/>
      <c r="R271" s="7"/>
      <c r="S271" s="15">
        <v>630</v>
      </c>
      <c r="T271" s="7"/>
      <c r="U271" s="7"/>
      <c r="V271" s="15">
        <v>892</v>
      </c>
      <c r="W271" s="15">
        <v>45.5</v>
      </c>
      <c r="X271" s="7"/>
      <c r="Y271" s="7"/>
      <c r="Z271" s="7"/>
      <c r="AA271" s="15">
        <v>8.44</v>
      </c>
      <c r="AB271" s="15">
        <v>1750</v>
      </c>
      <c r="AC271" s="15">
        <v>10.09</v>
      </c>
      <c r="AD271" s="15"/>
      <c r="AE271" s="17">
        <f>C271*'Conversions, Sources &amp; Comments'!$F268/222.6</f>
        <v>0.44630569811320758</v>
      </c>
      <c r="AF271" s="16"/>
      <c r="AG271" s="17">
        <f>F271*'Conversions, Sources &amp; Comments'!$F268/222.6</f>
        <v>0.29291035849056607</v>
      </c>
      <c r="AH271" s="17">
        <f>G271*'Conversions, Sources &amp; Comments'!$F268/222.6</f>
        <v>0.28650405660377359</v>
      </c>
      <c r="AI271" s="17">
        <f>'Conversions, Sources &amp; Comments'!$F268*I271/260</f>
        <v>0.30928064999999999</v>
      </c>
      <c r="AJ271" s="16"/>
      <c r="AK271" s="16"/>
      <c r="AL271" s="16"/>
      <c r="AM271" s="17">
        <f>'Conversions, Sources &amp; Comments'!$F268*P271/0.56</f>
        <v>3.508518</v>
      </c>
      <c r="AN271" s="17">
        <f>'Conversions, Sources &amp; Comments'!$F268*Q271/0.56</f>
        <v>0</v>
      </c>
      <c r="AO271" s="17"/>
      <c r="AP271" s="17">
        <f>'Conversions, Sources &amp; Comments'!$F268*S271/0.835</f>
        <v>59.774249101796414</v>
      </c>
      <c r="AQ271" s="17">
        <f>'Conversions, Sources &amp; Comments'!$F268*T271/0.835</f>
        <v>0</v>
      </c>
      <c r="AR271" s="17">
        <f>'Conversions, Sources &amp; Comments'!$F268*U271/0.835</f>
        <v>0</v>
      </c>
      <c r="AS271" s="17">
        <f>'Conversions, Sources &amp; Comments'!$F268*V271</f>
        <v>70.66834320000001</v>
      </c>
      <c r="AT271" s="17">
        <f>'Conversions, Sources &amp; Comments'!$F268*W271/0.835</f>
        <v>4.3170291017964075</v>
      </c>
      <c r="AU271" s="17">
        <f>'Conversions, Sources &amp; Comments'!$F268*X271/56</f>
        <v>0</v>
      </c>
      <c r="AV271" s="17"/>
      <c r="AW271" s="17"/>
      <c r="AX271" s="17">
        <f>'Conversions, Sources &amp; Comments'!$F268*AA271/1.069</f>
        <v>0.62549637418147808</v>
      </c>
      <c r="AY271" s="17">
        <f>'Conversions, Sources &amp; Comments'!$F268*AB271/56</f>
        <v>2.4757687500000003</v>
      </c>
      <c r="AZ271" s="17">
        <f>'Conversions, Sources &amp; Comments'!$F268*AC271/0.56</f>
        <v>1.4274575249999999</v>
      </c>
      <c r="BA271" s="16"/>
      <c r="BB271" s="17">
        <f>AH271</f>
        <v>0.28650405660377359</v>
      </c>
      <c r="BC271" s="17">
        <v>4.9911498000000005</v>
      </c>
      <c r="BD271" s="17">
        <f t="shared" si="81"/>
        <v>0.44630569811320758</v>
      </c>
      <c r="BE271" s="17"/>
      <c r="BF271" s="17">
        <f t="shared" si="72"/>
        <v>0.77367195603117378</v>
      </c>
      <c r="BG271" s="17">
        <f t="shared" si="75"/>
        <v>0.30928064999999999</v>
      </c>
      <c r="BH271" s="17">
        <f t="shared" si="86"/>
        <v>1.4274575249999999</v>
      </c>
      <c r="BI271" s="17">
        <v>3.9</v>
      </c>
      <c r="BJ271" s="17">
        <v>7.9046610169491531</v>
      </c>
      <c r="BK271" s="17">
        <f t="shared" si="84"/>
        <v>9.5163834999999988E-2</v>
      </c>
      <c r="BL271" s="17">
        <f t="shared" si="83"/>
        <v>0.62549637418147808</v>
      </c>
      <c r="BM271" s="17">
        <f t="shared" si="85"/>
        <v>2.4757687500000003</v>
      </c>
      <c r="BN271" s="17">
        <v>5</v>
      </c>
      <c r="BO271" s="17">
        <f t="shared" si="77"/>
        <v>3.508518</v>
      </c>
      <c r="BP271" s="17">
        <f>AY271</f>
        <v>2.4757687500000003</v>
      </c>
      <c r="BQ271" s="17">
        <v>1.9553294192132247</v>
      </c>
      <c r="BR271" s="17">
        <v>3.3959701154629838</v>
      </c>
      <c r="BS271" s="17"/>
      <c r="BT271" s="17">
        <f t="shared" si="73"/>
        <v>1.0386888984055731</v>
      </c>
      <c r="BU271" s="16"/>
      <c r="BV271" s="16">
        <f>BT271/'Conversions, Sources &amp; Comments'!F268</f>
        <v>13.110686559548082</v>
      </c>
    </row>
    <row r="272" spans="1:74" ht="12.75" customHeight="1">
      <c r="A272" s="13">
        <v>1661</v>
      </c>
      <c r="B272" s="14"/>
      <c r="C272" s="15">
        <v>1303</v>
      </c>
      <c r="D272" s="15">
        <v>713</v>
      </c>
      <c r="E272" s="15">
        <v>2017</v>
      </c>
      <c r="F272" s="15">
        <v>1585</v>
      </c>
      <c r="G272" s="7"/>
      <c r="H272" s="7"/>
      <c r="I272" s="15">
        <v>1487</v>
      </c>
      <c r="J272" s="7"/>
      <c r="K272" s="7"/>
      <c r="L272" s="7"/>
      <c r="M272" s="7"/>
      <c r="N272" s="7"/>
      <c r="O272" s="7"/>
      <c r="P272" s="15">
        <v>24.5</v>
      </c>
      <c r="Q272" s="15">
        <v>31.5</v>
      </c>
      <c r="R272" s="7"/>
      <c r="S272" s="15">
        <v>630</v>
      </c>
      <c r="T272" s="7"/>
      <c r="U272" s="7"/>
      <c r="V272" s="15">
        <v>892</v>
      </c>
      <c r="W272" s="15">
        <v>54.2</v>
      </c>
      <c r="X272" s="7"/>
      <c r="Y272" s="7"/>
      <c r="Z272" s="7"/>
      <c r="AA272" s="15">
        <v>9.9700000000000006</v>
      </c>
      <c r="AB272" s="15">
        <v>3255</v>
      </c>
      <c r="AC272" s="15">
        <v>10.5</v>
      </c>
      <c r="AD272" s="15"/>
      <c r="AE272" s="17">
        <f>C272*'Conversions, Sources &amp; Comments'!$F269/222.6</f>
        <v>0.45799220754716991</v>
      </c>
      <c r="AF272" s="17">
        <f>E272*'Conversions, Sources &amp; Comments'!$F269/222.6</f>
        <v>0.70895647169811338</v>
      </c>
      <c r="AG272" s="17">
        <f>F272*'Conversions, Sources &amp; Comments'!$F269/222.6</f>
        <v>0.5571125471698114</v>
      </c>
      <c r="AH272" s="16"/>
      <c r="AI272" s="17">
        <f>'Conversions, Sources &amp; Comments'!$F269*I272/260</f>
        <v>0.44748291000000007</v>
      </c>
      <c r="AJ272" s="16"/>
      <c r="AK272" s="16"/>
      <c r="AL272" s="16"/>
      <c r="AM272" s="17">
        <f>'Conversions, Sources &amp; Comments'!$F269*P272/0.56</f>
        <v>3.4230787500000002</v>
      </c>
      <c r="AN272" s="17">
        <f>'Conversions, Sources &amp; Comments'!$F269*Q272/0.56</f>
        <v>4.4011012500000009</v>
      </c>
      <c r="AO272" s="17"/>
      <c r="AP272" s="17">
        <f>'Conversions, Sources &amp; Comments'!$F269*S272/0.835</f>
        <v>59.032735329341335</v>
      </c>
      <c r="AQ272" s="17">
        <f>'Conversions, Sources &amp; Comments'!$F269*T272/0.835</f>
        <v>0</v>
      </c>
      <c r="AR272" s="17">
        <f>'Conversions, Sources &amp; Comments'!$F269*U272/0.835</f>
        <v>0</v>
      </c>
      <c r="AS272" s="17">
        <f>'Conversions, Sources &amp; Comments'!$F269*V272</f>
        <v>69.791685600000008</v>
      </c>
      <c r="AT272" s="17">
        <f>'Conversions, Sources &amp; Comments'!$F269*W272/0.835</f>
        <v>5.0786892934131753</v>
      </c>
      <c r="AU272" s="17">
        <f>'Conversions, Sources &amp; Comments'!$F269*X272/56</f>
        <v>0</v>
      </c>
      <c r="AV272" s="17"/>
      <c r="AW272" s="17"/>
      <c r="AX272" s="17">
        <f>'Conversions, Sources &amp; Comments'!$F269*AA272/1.069</f>
        <v>0.72972006173994408</v>
      </c>
      <c r="AY272" s="17">
        <f>'Conversions, Sources &amp; Comments'!$F269*AB272/56</f>
        <v>4.5478046250000004</v>
      </c>
      <c r="AZ272" s="17">
        <f>'Conversions, Sources &amp; Comments'!$F269*AC272/0.56</f>
        <v>1.4670337500000001</v>
      </c>
      <c r="BA272" s="16"/>
      <c r="BB272" s="17">
        <f>0.723707*BD272</f>
        <v>0.33145216654733967</v>
      </c>
      <c r="BC272" s="17">
        <v>4.9292334000000002</v>
      </c>
      <c r="BD272" s="17">
        <f t="shared" si="81"/>
        <v>0.45799220754716991</v>
      </c>
      <c r="BE272" s="17"/>
      <c r="BF272" s="17">
        <f t="shared" si="72"/>
        <v>0.78643252009510578</v>
      </c>
      <c r="BG272" s="17">
        <f t="shared" si="75"/>
        <v>0.44748291000000007</v>
      </c>
      <c r="BH272" s="17">
        <f t="shared" si="86"/>
        <v>1.4670337500000001</v>
      </c>
      <c r="BI272" s="17">
        <f>AN272</f>
        <v>4.4011012500000009</v>
      </c>
      <c r="BJ272" s="17">
        <v>8.5127118644067803</v>
      </c>
      <c r="BK272" s="17">
        <f t="shared" si="84"/>
        <v>9.7802250000000007E-2</v>
      </c>
      <c r="BL272" s="17">
        <f t="shared" si="83"/>
        <v>0.72972006173994408</v>
      </c>
      <c r="BM272" s="17">
        <f t="shared" si="85"/>
        <v>4.5478046250000004</v>
      </c>
      <c r="BN272" s="17">
        <v>5</v>
      </c>
      <c r="BO272" s="17">
        <f t="shared" ref="BO272:BO303" si="87">AM272</f>
        <v>3.4230787500000002</v>
      </c>
      <c r="BP272" s="17">
        <f>AY272</f>
        <v>4.5478046250000004</v>
      </c>
      <c r="BQ272" s="17">
        <v>1.9553294192132247</v>
      </c>
      <c r="BR272" s="17">
        <v>3.3959701154629838</v>
      </c>
      <c r="BS272" s="17"/>
      <c r="BT272" s="17">
        <f t="shared" si="73"/>
        <v>1.1494722442007179</v>
      </c>
      <c r="BU272" s="16"/>
      <c r="BV272" s="16">
        <f>BT272/'Conversions, Sources &amp; Comments'!F269</f>
        <v>14.691280673511061</v>
      </c>
    </row>
    <row r="273" spans="1:74" ht="12.75" customHeight="1">
      <c r="A273" s="13">
        <v>1662</v>
      </c>
      <c r="B273" s="14"/>
      <c r="C273" s="15">
        <v>1386</v>
      </c>
      <c r="D273" s="15">
        <v>551</v>
      </c>
      <c r="E273" s="7"/>
      <c r="F273" s="15">
        <v>1528</v>
      </c>
      <c r="G273" s="15">
        <v>1470</v>
      </c>
      <c r="H273" s="15">
        <v>572</v>
      </c>
      <c r="I273" s="15">
        <v>1400</v>
      </c>
      <c r="J273" s="7"/>
      <c r="K273" s="7"/>
      <c r="L273" s="7"/>
      <c r="M273" s="7"/>
      <c r="N273" s="7"/>
      <c r="O273" s="7"/>
      <c r="P273" s="15">
        <v>24.5</v>
      </c>
      <c r="Q273" s="7"/>
      <c r="R273" s="7"/>
      <c r="S273" s="7"/>
      <c r="T273" s="15">
        <v>28</v>
      </c>
      <c r="U273" s="7"/>
      <c r="V273" s="7"/>
      <c r="W273" s="15">
        <v>42</v>
      </c>
      <c r="X273" s="15">
        <v>1890</v>
      </c>
      <c r="Y273" s="7"/>
      <c r="Z273" s="7"/>
      <c r="AA273" s="15">
        <v>10.06</v>
      </c>
      <c r="AB273" s="7"/>
      <c r="AC273" s="15">
        <v>12.5</v>
      </c>
      <c r="AD273" s="15"/>
      <c r="AE273" s="17">
        <f>C273*'Conversions, Sources &amp; Comments'!$F270/222.6</f>
        <v>0.48716592452830199</v>
      </c>
      <c r="AF273" s="16"/>
      <c r="AG273" s="17">
        <f>F273*'Conversions, Sources &amp; Comments'!$F270/222.6</f>
        <v>0.53707758490566049</v>
      </c>
      <c r="AH273" s="17">
        <f>G273*'Conversions, Sources &amp; Comments'!$F270/222.6</f>
        <v>0.51669113207547179</v>
      </c>
      <c r="AI273" s="17">
        <f>'Conversions, Sources &amp; Comments'!$F270*I273/260</f>
        <v>0.42130200000000007</v>
      </c>
      <c r="AJ273" s="16"/>
      <c r="AK273" s="16"/>
      <c r="AL273" s="16"/>
      <c r="AM273" s="17">
        <f>'Conversions, Sources &amp; Comments'!$F270*P273/0.56</f>
        <v>3.4230787500000002</v>
      </c>
      <c r="AN273" s="17">
        <f>'Conversions, Sources &amp; Comments'!$F270*Q273/0.56</f>
        <v>0</v>
      </c>
      <c r="AO273" s="17"/>
      <c r="AP273" s="17">
        <f>'Conversions, Sources &amp; Comments'!$F270*S273/0.835</f>
        <v>0</v>
      </c>
      <c r="AQ273" s="17">
        <f>'Conversions, Sources &amp; Comments'!$F270*T273/0.835</f>
        <v>2.6236771257485034</v>
      </c>
      <c r="AR273" s="17">
        <f>'Conversions, Sources &amp; Comments'!$F270*U273/0.835</f>
        <v>0</v>
      </c>
      <c r="AS273" s="17">
        <f>'Conversions, Sources &amp; Comments'!$F270*V273</f>
        <v>0</v>
      </c>
      <c r="AT273" s="17">
        <f>'Conversions, Sources &amp; Comments'!$F270*W273/0.835</f>
        <v>3.9355156886227554</v>
      </c>
      <c r="AU273" s="17">
        <f>'Conversions, Sources &amp; Comments'!$F270*X273/56</f>
        <v>2.6406607500000008</v>
      </c>
      <c r="AV273" s="17"/>
      <c r="AW273" s="17"/>
      <c r="AX273" s="17">
        <f>'Conversions, Sources &amp; Comments'!$F270*AA273/1.069</f>
        <v>0.73630730402245115</v>
      </c>
      <c r="AY273" s="17">
        <f>'Conversions, Sources &amp; Comments'!$F270*AB273/56</f>
        <v>0</v>
      </c>
      <c r="AZ273" s="17">
        <f>'Conversions, Sources &amp; Comments'!$F270*AC273/0.56</f>
        <v>1.74646875</v>
      </c>
      <c r="BA273" s="16"/>
      <c r="BB273" s="17">
        <f>AH273</f>
        <v>0.51669113207547179</v>
      </c>
      <c r="BC273" s="17">
        <v>4.9292334000000002</v>
      </c>
      <c r="BD273" s="17">
        <f t="shared" si="81"/>
        <v>0.48716592452830199</v>
      </c>
      <c r="BE273" s="17"/>
      <c r="BF273" s="17">
        <f t="shared" si="72"/>
        <v>0.82273477647314353</v>
      </c>
      <c r="BG273" s="17">
        <f t="shared" si="75"/>
        <v>0.42130200000000007</v>
      </c>
      <c r="BH273" s="17">
        <f t="shared" si="86"/>
        <v>1.74646875</v>
      </c>
      <c r="BI273" s="17">
        <v>4.5999999999999996</v>
      </c>
      <c r="BJ273" s="17">
        <v>8.5127118644067803</v>
      </c>
      <c r="BK273" s="17">
        <f t="shared" si="84"/>
        <v>0.11643125</v>
      </c>
      <c r="BL273" s="17">
        <f t="shared" si="83"/>
        <v>0.73630730402245115</v>
      </c>
      <c r="BM273" s="17">
        <f t="shared" si="85"/>
        <v>4.0999999999999996</v>
      </c>
      <c r="BN273" s="17">
        <v>5</v>
      </c>
      <c r="BO273" s="17">
        <f t="shared" si="87"/>
        <v>3.4230787500000002</v>
      </c>
      <c r="BP273" s="17">
        <v>4.0999999999999996</v>
      </c>
      <c r="BQ273" s="17">
        <v>1.9770553016489272</v>
      </c>
      <c r="BR273" s="17">
        <v>3.5694613099525938</v>
      </c>
      <c r="BS273" s="17"/>
      <c r="BT273" s="17">
        <f t="shared" si="73"/>
        <v>1.1819929975759338</v>
      </c>
      <c r="BU273" s="16"/>
      <c r="BV273" s="16">
        <f>BT273/'Conversions, Sources &amp; Comments'!F270</f>
        <v>15.106924911951586</v>
      </c>
    </row>
    <row r="274" spans="1:74" ht="12.75" customHeight="1">
      <c r="A274" s="13">
        <v>1663</v>
      </c>
      <c r="B274" s="14"/>
      <c r="C274" s="15">
        <v>1313</v>
      </c>
      <c r="D274" s="15">
        <v>497</v>
      </c>
      <c r="E274" s="15">
        <v>1786</v>
      </c>
      <c r="F274" s="15">
        <v>1309</v>
      </c>
      <c r="G274" s="15">
        <v>1365</v>
      </c>
      <c r="H274" s="15">
        <v>501</v>
      </c>
      <c r="I274" s="15">
        <v>1435</v>
      </c>
      <c r="J274" s="7"/>
      <c r="K274" s="7"/>
      <c r="L274" s="7"/>
      <c r="M274" s="7"/>
      <c r="N274" s="7"/>
      <c r="O274" s="7"/>
      <c r="P274" s="15">
        <v>25.3</v>
      </c>
      <c r="Q274" s="7"/>
      <c r="R274" s="7"/>
      <c r="S274" s="7"/>
      <c r="T274" s="7"/>
      <c r="U274" s="7"/>
      <c r="V274" s="15">
        <v>892</v>
      </c>
      <c r="W274" s="15">
        <v>52.5</v>
      </c>
      <c r="X274" s="15">
        <v>1890</v>
      </c>
      <c r="Y274" s="7"/>
      <c r="Z274" s="7"/>
      <c r="AA274" s="15">
        <v>8.31</v>
      </c>
      <c r="AB274" s="15">
        <v>2730</v>
      </c>
      <c r="AC274" s="15">
        <v>12.3</v>
      </c>
      <c r="AD274" s="15"/>
      <c r="AE274" s="17">
        <f>C274*'Conversions, Sources &amp; Comments'!$F271/222.6</f>
        <v>0.46150711320754728</v>
      </c>
      <c r="AF274" s="17">
        <f>E274*'Conversions, Sources &amp; Comments'!$F271/222.6</f>
        <v>0.62776215094339627</v>
      </c>
      <c r="AG274" s="17">
        <f>F274*'Conversions, Sources &amp; Comments'!$F271/222.6</f>
        <v>0.46010115094339632</v>
      </c>
      <c r="AH274" s="17">
        <f>G274*'Conversions, Sources &amp; Comments'!$F271/222.6</f>
        <v>0.47978462264150956</v>
      </c>
      <c r="AI274" s="17">
        <f>'Conversions, Sources &amp; Comments'!$F271*I274/260</f>
        <v>0.43183455000000004</v>
      </c>
      <c r="AJ274" s="16"/>
      <c r="AK274" s="16"/>
      <c r="AL274" s="16"/>
      <c r="AM274" s="17">
        <f>'Conversions, Sources &amp; Comments'!$F271*P274/0.56</f>
        <v>3.5348527500000007</v>
      </c>
      <c r="AN274" s="17">
        <f>'Conversions, Sources &amp; Comments'!$F271*Q274/0.56</f>
        <v>0</v>
      </c>
      <c r="AO274" s="17"/>
      <c r="AP274" s="17">
        <f>'Conversions, Sources &amp; Comments'!$F271*S274/0.835</f>
        <v>0</v>
      </c>
      <c r="AQ274" s="17">
        <f>'Conversions, Sources &amp; Comments'!$F271*T274/0.835</f>
        <v>0</v>
      </c>
      <c r="AR274" s="17">
        <f>'Conversions, Sources &amp; Comments'!$F271*U274/0.835</f>
        <v>0</v>
      </c>
      <c r="AS274" s="17">
        <f>'Conversions, Sources &amp; Comments'!$F271*V274</f>
        <v>69.791685600000008</v>
      </c>
      <c r="AT274" s="17">
        <f>'Conversions, Sources &amp; Comments'!$F271*W274/0.835</f>
        <v>4.9193946107784443</v>
      </c>
      <c r="AU274" s="17">
        <f>'Conversions, Sources &amp; Comments'!$F271*X274/56</f>
        <v>2.6406607500000008</v>
      </c>
      <c r="AV274" s="17"/>
      <c r="AW274" s="17"/>
      <c r="AX274" s="17">
        <f>'Conversions, Sources &amp; Comments'!$F271*AA274/1.069</f>
        <v>0.60822203741814795</v>
      </c>
      <c r="AY274" s="17">
        <f>'Conversions, Sources &amp; Comments'!$F271*AB274/56</f>
        <v>3.814287750000001</v>
      </c>
      <c r="AZ274" s="17">
        <f>'Conversions, Sources &amp; Comments'!$F271*AC274/0.56</f>
        <v>1.7185252500000001</v>
      </c>
      <c r="BA274" s="16"/>
      <c r="BB274" s="17">
        <f>AH274</f>
        <v>0.47978462264150956</v>
      </c>
      <c r="BC274" s="17">
        <v>4.9292334000000002</v>
      </c>
      <c r="BD274" s="17">
        <f t="shared" si="81"/>
        <v>0.46150711320754728</v>
      </c>
      <c r="BE274" s="17"/>
      <c r="BF274" s="17">
        <f t="shared" si="72"/>
        <v>0.7908062859237851</v>
      </c>
      <c r="BG274" s="17">
        <f t="shared" si="75"/>
        <v>0.43183455000000004</v>
      </c>
      <c r="BH274" s="17">
        <f t="shared" si="86"/>
        <v>1.7185252500000001</v>
      </c>
      <c r="BI274" s="17">
        <v>4.5999999999999996</v>
      </c>
      <c r="BJ274" s="17">
        <v>8.5127118644067803</v>
      </c>
      <c r="BK274" s="17">
        <f t="shared" si="84"/>
        <v>0.11456835000000001</v>
      </c>
      <c r="BL274" s="17">
        <f t="shared" si="83"/>
        <v>0.60822203741814795</v>
      </c>
      <c r="BM274" s="17">
        <f t="shared" si="85"/>
        <v>3.814287750000001</v>
      </c>
      <c r="BN274" s="17">
        <v>5</v>
      </c>
      <c r="BO274" s="17">
        <f t="shared" si="87"/>
        <v>3.5348527500000007</v>
      </c>
      <c r="BP274" s="17">
        <f t="shared" ref="BP274:BP289" si="88">AY274</f>
        <v>3.814287750000001</v>
      </c>
      <c r="BQ274" s="17">
        <v>1.9056473673592254</v>
      </c>
      <c r="BR274" s="17">
        <v>3.1352539430986339</v>
      </c>
      <c r="BS274" s="17"/>
      <c r="BT274" s="17">
        <f t="shared" si="73"/>
        <v>1.1073956465275576</v>
      </c>
      <c r="BU274" s="16"/>
      <c r="BV274" s="16">
        <f>BT274/'Conversions, Sources &amp; Comments'!F271</f>
        <v>14.153504220602764</v>
      </c>
    </row>
    <row r="275" spans="1:74" ht="12.75" customHeight="1">
      <c r="A275" s="13">
        <v>1664</v>
      </c>
      <c r="B275" s="14"/>
      <c r="C275" s="15">
        <v>1025</v>
      </c>
      <c r="D275" s="15">
        <v>683</v>
      </c>
      <c r="E275" s="15">
        <v>1121</v>
      </c>
      <c r="F275" s="15">
        <v>1145</v>
      </c>
      <c r="G275" s="15">
        <v>1050</v>
      </c>
      <c r="H275" s="7"/>
      <c r="I275" s="15">
        <v>1120</v>
      </c>
      <c r="J275" s="7"/>
      <c r="K275" s="7"/>
      <c r="L275" s="7"/>
      <c r="M275" s="7"/>
      <c r="N275" s="7"/>
      <c r="O275" s="7"/>
      <c r="P275" s="15">
        <v>26.2</v>
      </c>
      <c r="Q275" s="15">
        <v>33.799999999999997</v>
      </c>
      <c r="R275" s="7"/>
      <c r="S275" s="15">
        <v>840</v>
      </c>
      <c r="T275" s="7"/>
      <c r="U275" s="7"/>
      <c r="V275" s="15">
        <v>892</v>
      </c>
      <c r="W275" s="15">
        <v>42</v>
      </c>
      <c r="X275" s="7"/>
      <c r="Y275" s="7"/>
      <c r="Z275" s="7"/>
      <c r="AA275" s="15">
        <v>7.87</v>
      </c>
      <c r="AB275" s="15">
        <v>3535</v>
      </c>
      <c r="AC275" s="15">
        <v>12.2</v>
      </c>
      <c r="AD275" s="15"/>
      <c r="AE275" s="17">
        <f>C275*'Conversions, Sources &amp; Comments'!$F272/222.6</f>
        <v>0.36027783018867932</v>
      </c>
      <c r="AF275" s="17">
        <f>E275*'Conversions, Sources &amp; Comments'!$F272/222.6</f>
        <v>0.39402092452830195</v>
      </c>
      <c r="AG275" s="17">
        <f>F275*'Conversions, Sources &amp; Comments'!$F272/222.6</f>
        <v>0.40245669811320761</v>
      </c>
      <c r="AH275" s="17">
        <f>G275*'Conversions, Sources &amp; Comments'!$F272/222.6</f>
        <v>0.36906509433962276</v>
      </c>
      <c r="AI275" s="17">
        <f>'Conversions, Sources &amp; Comments'!$F272*I275/260</f>
        <v>0.33704160000000005</v>
      </c>
      <c r="AJ275" s="16"/>
      <c r="AK275" s="16"/>
      <c r="AL275" s="16"/>
      <c r="AM275" s="17">
        <f>'Conversions, Sources &amp; Comments'!$F272*P275/0.56</f>
        <v>3.6605985000000003</v>
      </c>
      <c r="AN275" s="17">
        <f>'Conversions, Sources &amp; Comments'!$F272*Q275/0.56</f>
        <v>4.7224515</v>
      </c>
      <c r="AO275" s="17"/>
      <c r="AP275" s="17">
        <f>'Conversions, Sources &amp; Comments'!$F272*S275/0.835</f>
        <v>78.710313772455109</v>
      </c>
      <c r="AQ275" s="17">
        <f>'Conversions, Sources &amp; Comments'!$F272*T275/0.835</f>
        <v>0</v>
      </c>
      <c r="AR275" s="17">
        <f>'Conversions, Sources &amp; Comments'!$F272*U275/0.835</f>
        <v>0</v>
      </c>
      <c r="AS275" s="17">
        <f>'Conversions, Sources &amp; Comments'!$F272*V275</f>
        <v>69.791685600000008</v>
      </c>
      <c r="AT275" s="17">
        <f>'Conversions, Sources &amp; Comments'!$F272*W275/0.835</f>
        <v>3.9355156886227554</v>
      </c>
      <c r="AU275" s="17">
        <f>'Conversions, Sources &amp; Comments'!$F272*X275/56</f>
        <v>0</v>
      </c>
      <c r="AV275" s="17"/>
      <c r="AW275" s="17"/>
      <c r="AX275" s="17">
        <f>'Conversions, Sources &amp; Comments'!$F272*AA275/1.069</f>
        <v>0.57601774181478027</v>
      </c>
      <c r="AY275" s="17">
        <f>'Conversions, Sources &amp; Comments'!$F272*AB275/56</f>
        <v>4.9390136250000012</v>
      </c>
      <c r="AZ275" s="17">
        <f>'Conversions, Sources &amp; Comments'!$F272*AC275/0.56</f>
        <v>1.7045535000000001</v>
      </c>
      <c r="BA275" s="16"/>
      <c r="BB275" s="17">
        <f>AH275</f>
        <v>0.36906509433962276</v>
      </c>
      <c r="BC275" s="17">
        <v>4.9292334000000002</v>
      </c>
      <c r="BD275" s="17">
        <f t="shared" si="81"/>
        <v>0.36027783018867932</v>
      </c>
      <c r="BE275" s="17"/>
      <c r="BF275" s="17">
        <f t="shared" si="72"/>
        <v>0.66484183005782271</v>
      </c>
      <c r="BG275" s="17">
        <f t="shared" si="75"/>
        <v>0.33704160000000005</v>
      </c>
      <c r="BH275" s="17">
        <f t="shared" si="86"/>
        <v>1.7045535000000001</v>
      </c>
      <c r="BI275" s="17">
        <f>AN275</f>
        <v>4.7224515</v>
      </c>
      <c r="BJ275" s="17">
        <v>8.5127118644067803</v>
      </c>
      <c r="BK275" s="17">
        <f t="shared" si="84"/>
        <v>0.1136369</v>
      </c>
      <c r="BL275" s="17">
        <f t="shared" si="83"/>
        <v>0.57601774181478027</v>
      </c>
      <c r="BM275" s="17">
        <f t="shared" si="85"/>
        <v>4.9390136250000012</v>
      </c>
      <c r="BN275" s="17">
        <v>5</v>
      </c>
      <c r="BO275" s="17">
        <f t="shared" si="87"/>
        <v>3.6605985000000003</v>
      </c>
      <c r="BP275" s="17">
        <f t="shared" si="88"/>
        <v>4.9390136250000012</v>
      </c>
      <c r="BQ275" s="17">
        <v>1.9056473673592254</v>
      </c>
      <c r="BR275" s="17">
        <v>3.8152712316737682</v>
      </c>
      <c r="BS275" s="17"/>
      <c r="BT275" s="17">
        <f t="shared" si="73"/>
        <v>1.0415593694618108</v>
      </c>
      <c r="BU275" s="16"/>
      <c r="BV275" s="16">
        <f>BT275/'Conversions, Sources &amp; Comments'!F272</f>
        <v>13.312057870113042</v>
      </c>
    </row>
    <row r="276" spans="1:74" ht="12.75" customHeight="1">
      <c r="A276" s="13">
        <v>1665</v>
      </c>
      <c r="B276" s="14"/>
      <c r="C276" s="15">
        <v>933</v>
      </c>
      <c r="D276" s="15">
        <v>619</v>
      </c>
      <c r="E276" s="15">
        <v>1323</v>
      </c>
      <c r="F276" s="15">
        <v>1068</v>
      </c>
      <c r="G276" s="7"/>
      <c r="H276" s="15">
        <v>607</v>
      </c>
      <c r="I276" s="15">
        <v>1260</v>
      </c>
      <c r="J276" s="7"/>
      <c r="K276" s="7"/>
      <c r="L276" s="7"/>
      <c r="M276" s="7"/>
      <c r="N276" s="7"/>
      <c r="O276" s="7"/>
      <c r="P276" s="15">
        <v>26.2</v>
      </c>
      <c r="Q276" s="7"/>
      <c r="R276" s="7"/>
      <c r="S276" s="15">
        <v>840</v>
      </c>
      <c r="T276" s="7"/>
      <c r="U276" s="7"/>
      <c r="V276" s="15">
        <v>892</v>
      </c>
      <c r="W276" s="15">
        <v>49</v>
      </c>
      <c r="X276" s="15">
        <v>1365</v>
      </c>
      <c r="Y276" s="7"/>
      <c r="Z276" s="7"/>
      <c r="AA276" s="15">
        <v>7.87</v>
      </c>
      <c r="AB276" s="15">
        <v>2100</v>
      </c>
      <c r="AC276" s="7"/>
      <c r="AD276" s="7"/>
      <c r="AE276" s="17">
        <f>C276*'Conversions, Sources &amp; Comments'!$F273/222.6</f>
        <v>0.32794069811320758</v>
      </c>
      <c r="AF276" s="17">
        <f>E276*'Conversions, Sources &amp; Comments'!$F273/222.6</f>
        <v>0.46502201886792466</v>
      </c>
      <c r="AG276" s="17">
        <f>F276*'Conversions, Sources &amp; Comments'!$F273/222.6</f>
        <v>0.37539192452830195</v>
      </c>
      <c r="AH276" s="16"/>
      <c r="AI276" s="17">
        <f>'Conversions, Sources &amp; Comments'!$F273*I276/260</f>
        <v>0.37917180000000006</v>
      </c>
      <c r="AJ276" s="16"/>
      <c r="AK276" s="16"/>
      <c r="AL276" s="16"/>
      <c r="AM276" s="17">
        <f>'Conversions, Sources &amp; Comments'!$F273*P276/0.56</f>
        <v>3.6605985000000003</v>
      </c>
      <c r="AN276" s="17">
        <f>'Conversions, Sources &amp; Comments'!$F273*Q276/0.56</f>
        <v>0</v>
      </c>
      <c r="AO276" s="17"/>
      <c r="AP276" s="17">
        <f>'Conversions, Sources &amp; Comments'!$F273*S276/0.835</f>
        <v>78.710313772455109</v>
      </c>
      <c r="AQ276" s="17">
        <f>'Conversions, Sources &amp; Comments'!$F273*T276/0.835</f>
        <v>0</v>
      </c>
      <c r="AR276" s="17">
        <f>'Conversions, Sources &amp; Comments'!$F273*U276/0.835</f>
        <v>0</v>
      </c>
      <c r="AS276" s="17">
        <f>'Conversions, Sources &amp; Comments'!$F273*V276</f>
        <v>69.791685600000008</v>
      </c>
      <c r="AT276" s="17">
        <f>'Conversions, Sources &amp; Comments'!$F273*W276/0.835</f>
        <v>4.5914349700598809</v>
      </c>
      <c r="AU276" s="17">
        <f>'Conversions, Sources &amp; Comments'!$F273*X276/56</f>
        <v>1.9071438750000005</v>
      </c>
      <c r="AV276" s="17"/>
      <c r="AW276" s="17"/>
      <c r="AX276" s="17">
        <f>'Conversions, Sources &amp; Comments'!$F273*AA276/1.069</f>
        <v>0.57601774181478027</v>
      </c>
      <c r="AY276" s="17">
        <f>'Conversions, Sources &amp; Comments'!$F273*AB276/56</f>
        <v>2.9340675000000007</v>
      </c>
      <c r="AZ276" s="17">
        <f>'Conversions, Sources &amp; Comments'!$F273*AC276/0.56</f>
        <v>0</v>
      </c>
      <c r="BA276" s="16"/>
      <c r="BB276" s="17">
        <f>0.723707*BD276</f>
        <v>0.23733297880941512</v>
      </c>
      <c r="BC276" s="17">
        <v>4.9292334000000002</v>
      </c>
      <c r="BD276" s="17">
        <f t="shared" si="81"/>
        <v>0.32794069811320758</v>
      </c>
      <c r="BE276" s="17"/>
      <c r="BF276" s="17">
        <f t="shared" si="72"/>
        <v>0.62460318443397367</v>
      </c>
      <c r="BG276" s="17">
        <f t="shared" si="75"/>
        <v>0.37917180000000006</v>
      </c>
      <c r="BH276" s="17">
        <v>1.64</v>
      </c>
      <c r="BI276" s="17">
        <v>4.8</v>
      </c>
      <c r="BJ276" s="17">
        <v>8.5127118644067803</v>
      </c>
      <c r="BK276" s="17">
        <f t="shared" si="84"/>
        <v>0.10933333333333332</v>
      </c>
      <c r="BL276" s="17">
        <f t="shared" si="83"/>
        <v>0.57601774181478027</v>
      </c>
      <c r="BM276" s="17">
        <f t="shared" si="85"/>
        <v>2.9340675000000007</v>
      </c>
      <c r="BN276" s="17">
        <v>5</v>
      </c>
      <c r="BO276" s="17">
        <f t="shared" si="87"/>
        <v>3.6605985000000003</v>
      </c>
      <c r="BP276" s="17">
        <f t="shared" si="88"/>
        <v>2.9340675000000007</v>
      </c>
      <c r="BQ276" s="17">
        <v>1.9279280145463098</v>
      </c>
      <c r="BR276" s="17">
        <v>3.5091691193117502</v>
      </c>
      <c r="BS276" s="17"/>
      <c r="BT276" s="17">
        <f t="shared" si="73"/>
        <v>1.0007158961410418</v>
      </c>
      <c r="BU276" s="16"/>
      <c r="BV276" s="16">
        <f>BT276/'Conversions, Sources &amp; Comments'!F273</f>
        <v>12.790041846443227</v>
      </c>
    </row>
    <row r="277" spans="1:74" ht="12.75" customHeight="1">
      <c r="A277" s="13">
        <v>1666</v>
      </c>
      <c r="B277" s="14"/>
      <c r="C277" s="15">
        <v>678</v>
      </c>
      <c r="D277" s="15">
        <v>462</v>
      </c>
      <c r="E277" s="7"/>
      <c r="F277" s="15">
        <v>702</v>
      </c>
      <c r="G277" s="7"/>
      <c r="H277" s="15">
        <v>437</v>
      </c>
      <c r="I277" s="15">
        <v>1194</v>
      </c>
      <c r="J277" s="7"/>
      <c r="K277" s="7"/>
      <c r="L277" s="7"/>
      <c r="M277" s="7"/>
      <c r="N277" s="7"/>
      <c r="O277" s="7"/>
      <c r="P277" s="15">
        <v>26.2</v>
      </c>
      <c r="Q277" s="15">
        <v>35</v>
      </c>
      <c r="R277" s="7"/>
      <c r="S277" s="15">
        <v>840</v>
      </c>
      <c r="T277" s="7"/>
      <c r="U277" s="7"/>
      <c r="V277" s="7"/>
      <c r="W277" s="15">
        <v>45.5</v>
      </c>
      <c r="X277" s="15">
        <v>1470</v>
      </c>
      <c r="Y277" s="7"/>
      <c r="Z277" s="7"/>
      <c r="AA277" s="15">
        <v>7.87</v>
      </c>
      <c r="AB277" s="15">
        <v>1767</v>
      </c>
      <c r="AC277" s="7"/>
      <c r="AD277" s="7"/>
      <c r="AE277" s="17">
        <f>C277*'Conversions, Sources &amp; Comments'!$F274/222.6</f>
        <v>0.23831060377358496</v>
      </c>
      <c r="AF277" s="16"/>
      <c r="AG277" s="17">
        <f>F277*'Conversions, Sources &amp; Comments'!$F274/222.6</f>
        <v>0.24674637735849062</v>
      </c>
      <c r="AH277" s="16"/>
      <c r="AI277" s="17">
        <f>'Conversions, Sources &amp; Comments'!$F274*I277/260</f>
        <v>0.35931042000000007</v>
      </c>
      <c r="AJ277" s="16"/>
      <c r="AK277" s="16"/>
      <c r="AL277" s="16"/>
      <c r="AM277" s="17">
        <f>'Conversions, Sources &amp; Comments'!$F274*P277/0.56</f>
        <v>3.6605985000000003</v>
      </c>
      <c r="AN277" s="17">
        <f>'Conversions, Sources &amp; Comments'!$F274*Q277/0.56</f>
        <v>4.8901124999999999</v>
      </c>
      <c r="AO277" s="17"/>
      <c r="AP277" s="17">
        <f>'Conversions, Sources &amp; Comments'!$F274*S277/0.835</f>
        <v>78.710313772455109</v>
      </c>
      <c r="AQ277" s="17">
        <f>'Conversions, Sources &amp; Comments'!$F274*T277/0.835</f>
        <v>0</v>
      </c>
      <c r="AR277" s="17">
        <f>'Conversions, Sources &amp; Comments'!$F274*U277/0.835</f>
        <v>0</v>
      </c>
      <c r="AS277" s="17">
        <f>'Conversions, Sources &amp; Comments'!$F274*V277</f>
        <v>0</v>
      </c>
      <c r="AT277" s="17">
        <f>'Conversions, Sources &amp; Comments'!$F274*W277/0.835</f>
        <v>4.2634753293413183</v>
      </c>
      <c r="AU277" s="17">
        <f>'Conversions, Sources &amp; Comments'!$F274*X277/56</f>
        <v>2.0538472500000005</v>
      </c>
      <c r="AV277" s="17"/>
      <c r="AW277" s="17"/>
      <c r="AX277" s="17">
        <f>'Conversions, Sources &amp; Comments'!$F274*AA277/1.069</f>
        <v>0.57601774181478027</v>
      </c>
      <c r="AY277" s="17">
        <f>'Conversions, Sources &amp; Comments'!$F274*AB277/56</f>
        <v>2.4688082250000005</v>
      </c>
      <c r="AZ277" s="17">
        <f>'Conversions, Sources &amp; Comments'!$F274*AC277/0.56</f>
        <v>0</v>
      </c>
      <c r="BA277" s="16"/>
      <c r="BB277" s="17">
        <f>0.723707*BD277</f>
        <v>0.17246705212516986</v>
      </c>
      <c r="BC277" s="17">
        <v>4.9292334000000002</v>
      </c>
      <c r="BD277" s="17">
        <f t="shared" si="81"/>
        <v>0.23831060377358496</v>
      </c>
      <c r="BE277" s="17"/>
      <c r="BF277" s="17">
        <f t="shared" si="72"/>
        <v>0.51307215580265297</v>
      </c>
      <c r="BG277" s="17">
        <f t="shared" si="75"/>
        <v>0.35931042000000007</v>
      </c>
      <c r="BH277" s="17">
        <v>1.64</v>
      </c>
      <c r="BI277" s="17">
        <f>AN277</f>
        <v>4.8901124999999999</v>
      </c>
      <c r="BJ277" s="17">
        <v>6.0805084745762716</v>
      </c>
      <c r="BK277" s="17">
        <f t="shared" si="84"/>
        <v>0.10933333333333332</v>
      </c>
      <c r="BL277" s="17">
        <f t="shared" si="83"/>
        <v>0.57601774181478027</v>
      </c>
      <c r="BM277" s="17">
        <f t="shared" si="85"/>
        <v>2.4688082250000005</v>
      </c>
      <c r="BN277" s="17">
        <v>5</v>
      </c>
      <c r="BO277" s="17">
        <f t="shared" si="87"/>
        <v>3.6605985000000003</v>
      </c>
      <c r="BP277" s="17">
        <f t="shared" si="88"/>
        <v>2.4688082250000005</v>
      </c>
      <c r="BQ277" s="17">
        <v>2.1047249067099454</v>
      </c>
      <c r="BR277" s="17">
        <v>3.5091691193117502</v>
      </c>
      <c r="BS277" s="17"/>
      <c r="BT277" s="17">
        <f t="shared" si="73"/>
        <v>0.91624786727712682</v>
      </c>
      <c r="BU277" s="16"/>
      <c r="BV277" s="16">
        <f>BT277/'Conversions, Sources &amp; Comments'!F274</f>
        <v>11.71046508742292</v>
      </c>
    </row>
    <row r="278" spans="1:74" ht="12.75" customHeight="1">
      <c r="A278" s="13">
        <v>1667</v>
      </c>
      <c r="B278" s="14"/>
      <c r="C278" s="15">
        <v>462</v>
      </c>
      <c r="D278" s="15">
        <v>333</v>
      </c>
      <c r="E278" s="15">
        <v>1066</v>
      </c>
      <c r="F278" s="15">
        <v>510</v>
      </c>
      <c r="G278" s="15">
        <v>630</v>
      </c>
      <c r="H278" s="15">
        <v>337</v>
      </c>
      <c r="I278" s="15">
        <v>914</v>
      </c>
      <c r="J278" s="7"/>
      <c r="K278" s="7"/>
      <c r="L278" s="7"/>
      <c r="M278" s="7"/>
      <c r="N278" s="7"/>
      <c r="O278" s="7"/>
      <c r="P278" s="15">
        <v>26.2</v>
      </c>
      <c r="Q278" s="15">
        <v>35</v>
      </c>
      <c r="R278" s="7"/>
      <c r="S278" s="7"/>
      <c r="T278" s="7"/>
      <c r="U278" s="7"/>
      <c r="V278" s="7"/>
      <c r="W278" s="15">
        <v>45.5</v>
      </c>
      <c r="X278" s="15">
        <v>1575</v>
      </c>
      <c r="Y278" s="7"/>
      <c r="Z278" s="7"/>
      <c r="AA278" s="15">
        <v>7.43</v>
      </c>
      <c r="AB278" s="15">
        <v>1540</v>
      </c>
      <c r="AC278" s="15">
        <v>11.3</v>
      </c>
      <c r="AD278" s="15"/>
      <c r="AE278" s="17">
        <f>C278*'Conversions, Sources &amp; Comments'!$F275/222.6</f>
        <v>0.162388641509434</v>
      </c>
      <c r="AF278" s="17">
        <f>E278*'Conversions, Sources &amp; Comments'!$F275/222.6</f>
        <v>0.37468894339622649</v>
      </c>
      <c r="AG278" s="17">
        <f>F278*'Conversions, Sources &amp; Comments'!$F275/222.6</f>
        <v>0.17926018867924531</v>
      </c>
      <c r="AH278" s="17">
        <f>G278*'Conversions, Sources &amp; Comments'!$F275/222.6</f>
        <v>0.22143905660377364</v>
      </c>
      <c r="AI278" s="17">
        <f>'Conversions, Sources &amp; Comments'!$F275*I278/260</f>
        <v>0.27505002000000006</v>
      </c>
      <c r="AJ278" s="16"/>
      <c r="AK278" s="16"/>
      <c r="AL278" s="16"/>
      <c r="AM278" s="17">
        <f>'Conversions, Sources &amp; Comments'!$F275*P278/0.56</f>
        <v>3.6605985000000003</v>
      </c>
      <c r="AN278" s="17">
        <f>'Conversions, Sources &amp; Comments'!$F275*Q278/0.56</f>
        <v>4.8901124999999999</v>
      </c>
      <c r="AO278" s="17"/>
      <c r="AP278" s="17">
        <f>'Conversions, Sources &amp; Comments'!$F275*S278/0.835</f>
        <v>0</v>
      </c>
      <c r="AQ278" s="17">
        <f>'Conversions, Sources &amp; Comments'!$F275*T278/0.835</f>
        <v>0</v>
      </c>
      <c r="AR278" s="17">
        <f>'Conversions, Sources &amp; Comments'!$F275*U278/0.835</f>
        <v>0</v>
      </c>
      <c r="AS278" s="17">
        <f>'Conversions, Sources &amp; Comments'!$F275*V278</f>
        <v>0</v>
      </c>
      <c r="AT278" s="17">
        <f>'Conversions, Sources &amp; Comments'!$F275*W278/0.835</f>
        <v>4.2634753293413183</v>
      </c>
      <c r="AU278" s="17">
        <f>'Conversions, Sources &amp; Comments'!$F275*X278/56</f>
        <v>2.2005506250000004</v>
      </c>
      <c r="AV278" s="17"/>
      <c r="AW278" s="17"/>
      <c r="AX278" s="17">
        <f>'Conversions, Sources &amp; Comments'!$F275*AA278/1.069</f>
        <v>0.54381344621141259</v>
      </c>
      <c r="AY278" s="17">
        <f>'Conversions, Sources &amp; Comments'!$F275*AB278/56</f>
        <v>2.1516495000000004</v>
      </c>
      <c r="AZ278" s="17">
        <f>'Conversions, Sources &amp; Comments'!$F275*AC278/0.56</f>
        <v>1.5788077500000002</v>
      </c>
      <c r="BA278" s="16"/>
      <c r="BB278" s="17">
        <f>AH278</f>
        <v>0.22143905660377364</v>
      </c>
      <c r="BC278" s="17">
        <v>4.9292334000000002</v>
      </c>
      <c r="BD278" s="17">
        <f t="shared" si="81"/>
        <v>0.162388641509434</v>
      </c>
      <c r="BE278" s="17"/>
      <c r="BF278" s="17">
        <f t="shared" si="72"/>
        <v>0.41859881390318121</v>
      </c>
      <c r="BG278" s="17">
        <f t="shared" si="75"/>
        <v>0.27505002000000006</v>
      </c>
      <c r="BH278" s="17">
        <f>AZ278</f>
        <v>1.5788077500000002</v>
      </c>
      <c r="BI278" s="17">
        <f>AN278</f>
        <v>4.8901124999999999</v>
      </c>
      <c r="BJ278" s="17">
        <v>5.7097457627118651</v>
      </c>
      <c r="BK278" s="17">
        <f t="shared" si="84"/>
        <v>0.10525385000000001</v>
      </c>
      <c r="BL278" s="17">
        <f t="shared" si="83"/>
        <v>0.54381344621141259</v>
      </c>
      <c r="BM278" s="17">
        <f t="shared" si="85"/>
        <v>2.1516495000000004</v>
      </c>
      <c r="BN278" s="17">
        <v>5</v>
      </c>
      <c r="BO278" s="17">
        <f t="shared" si="87"/>
        <v>3.6605985000000003</v>
      </c>
      <c r="BP278" s="17">
        <f t="shared" si="88"/>
        <v>2.1516495000000004</v>
      </c>
      <c r="BQ278" s="17">
        <v>2.175973398212927</v>
      </c>
      <c r="BR278" s="17">
        <v>3.4244353620448371</v>
      </c>
      <c r="BS278" s="17"/>
      <c r="BT278" s="17">
        <f t="shared" si="73"/>
        <v>0.83800960942519809</v>
      </c>
      <c r="BU278" s="16"/>
      <c r="BV278" s="16">
        <f>BT278/'Conversions, Sources &amp; Comments'!F275</f>
        <v>10.710510359235062</v>
      </c>
    </row>
    <row r="279" spans="1:74" ht="12.75" customHeight="1">
      <c r="A279" s="13">
        <v>1668</v>
      </c>
      <c r="B279" s="14"/>
      <c r="C279" s="15">
        <v>554</v>
      </c>
      <c r="D279" s="15">
        <v>323</v>
      </c>
      <c r="E279" s="7"/>
      <c r="F279" s="15">
        <v>560</v>
      </c>
      <c r="G279" s="7"/>
      <c r="H279" s="15">
        <v>295</v>
      </c>
      <c r="I279" s="15">
        <v>1006</v>
      </c>
      <c r="J279" s="7"/>
      <c r="K279" s="7"/>
      <c r="L279" s="7"/>
      <c r="M279" s="7"/>
      <c r="N279" s="7"/>
      <c r="O279" s="7"/>
      <c r="P279" s="15">
        <v>26.2</v>
      </c>
      <c r="Q279" s="15">
        <v>35</v>
      </c>
      <c r="R279" s="7"/>
      <c r="S279" s="7"/>
      <c r="T279" s="7"/>
      <c r="U279" s="7"/>
      <c r="V279" s="7"/>
      <c r="W279" s="7"/>
      <c r="X279" s="15">
        <v>1522</v>
      </c>
      <c r="Y279" s="7"/>
      <c r="Z279" s="7"/>
      <c r="AA279" s="15">
        <v>7</v>
      </c>
      <c r="AB279" s="15">
        <v>1176</v>
      </c>
      <c r="AC279" s="7"/>
      <c r="AD279" s="7"/>
      <c r="AE279" s="17">
        <f>C279*'Conversions, Sources &amp; Comments'!$F276/222.6</f>
        <v>0.1947257735849057</v>
      </c>
      <c r="AF279" s="16"/>
      <c r="AG279" s="17">
        <f>F279*'Conversions, Sources &amp; Comments'!$F276/222.6</f>
        <v>0.19683471698113211</v>
      </c>
      <c r="AH279" s="16"/>
      <c r="AI279" s="17">
        <f>'Conversions, Sources &amp; Comments'!$F276*I279/260</f>
        <v>0.30273558000000006</v>
      </c>
      <c r="AJ279" s="16"/>
      <c r="AK279" s="16"/>
      <c r="AL279" s="16"/>
      <c r="AM279" s="17">
        <f>'Conversions, Sources &amp; Comments'!$F276*P279/0.56</f>
        <v>3.6605985000000003</v>
      </c>
      <c r="AN279" s="17">
        <f>'Conversions, Sources &amp; Comments'!$F276*Q279/0.56</f>
        <v>4.8901124999999999</v>
      </c>
      <c r="AO279" s="17"/>
      <c r="AP279" s="17">
        <f>'Conversions, Sources &amp; Comments'!$F276*S279/0.835</f>
        <v>0</v>
      </c>
      <c r="AQ279" s="17">
        <f>'Conversions, Sources &amp; Comments'!$F276*T279/0.835</f>
        <v>0</v>
      </c>
      <c r="AR279" s="17">
        <f>'Conversions, Sources &amp; Comments'!$F276*U279/0.835</f>
        <v>0</v>
      </c>
      <c r="AS279" s="17">
        <f>'Conversions, Sources &amp; Comments'!$F276*V279</f>
        <v>0</v>
      </c>
      <c r="AT279" s="17">
        <f>'Conversions, Sources &amp; Comments'!$F276*W279/0.835</f>
        <v>0</v>
      </c>
      <c r="AU279" s="17">
        <f>'Conversions, Sources &amp; Comments'!$F276*X279/56</f>
        <v>2.1265003500000002</v>
      </c>
      <c r="AV279" s="17"/>
      <c r="AW279" s="17"/>
      <c r="AX279" s="17">
        <f>'Conversions, Sources &amp; Comments'!$F276*AA279/1.069</f>
        <v>0.51234106641721244</v>
      </c>
      <c r="AY279" s="17">
        <f>'Conversions, Sources &amp; Comments'!$F276*AB279/56</f>
        <v>1.6430778000000004</v>
      </c>
      <c r="AZ279" s="17">
        <f>'Conversions, Sources &amp; Comments'!$F276*AC279/0.56</f>
        <v>0</v>
      </c>
      <c r="BA279" s="16"/>
      <c r="BB279" s="17">
        <f>0.723707*BD279</f>
        <v>0.14092440542381135</v>
      </c>
      <c r="BC279" s="17">
        <v>4.9292334000000002</v>
      </c>
      <c r="BD279" s="17">
        <f t="shared" si="81"/>
        <v>0.1947257735849057</v>
      </c>
      <c r="BE279" s="17"/>
      <c r="BF279" s="17">
        <f t="shared" si="72"/>
        <v>0.45883745952703026</v>
      </c>
      <c r="BG279" s="17">
        <f t="shared" si="75"/>
        <v>0.30273558000000006</v>
      </c>
      <c r="BH279" s="17">
        <v>1.6</v>
      </c>
      <c r="BI279" s="17">
        <f>AN279</f>
        <v>4.8901124999999999</v>
      </c>
      <c r="BJ279" s="17">
        <v>5.7097457627118651</v>
      </c>
      <c r="BK279" s="17">
        <f t="shared" si="84"/>
        <v>0.10666666666666667</v>
      </c>
      <c r="BL279" s="17">
        <f t="shared" si="83"/>
        <v>0.51234106641721244</v>
      </c>
      <c r="BM279" s="17">
        <f t="shared" si="85"/>
        <v>1.6430778000000004</v>
      </c>
      <c r="BN279" s="17">
        <v>5</v>
      </c>
      <c r="BO279" s="17">
        <f t="shared" si="87"/>
        <v>3.6605985000000003</v>
      </c>
      <c r="BP279" s="17">
        <f t="shared" si="88"/>
        <v>1.6430778000000004</v>
      </c>
      <c r="BQ279" s="17">
        <v>2.1250758955676989</v>
      </c>
      <c r="BR279" s="17">
        <v>3.4244353620448371</v>
      </c>
      <c r="BS279" s="17"/>
      <c r="BT279" s="17">
        <f t="shared" si="73"/>
        <v>0.83984262098786777</v>
      </c>
      <c r="BU279" s="16"/>
      <c r="BV279" s="16">
        <f>BT279/'Conversions, Sources &amp; Comments'!F276</f>
        <v>10.733937882153372</v>
      </c>
    </row>
    <row r="280" spans="1:74" ht="12.75" customHeight="1">
      <c r="A280" s="13">
        <v>1669</v>
      </c>
      <c r="B280" s="14"/>
      <c r="C280" s="15">
        <v>501</v>
      </c>
      <c r="D280" s="15">
        <v>383</v>
      </c>
      <c r="E280" s="7"/>
      <c r="F280" s="15">
        <v>504</v>
      </c>
      <c r="G280" s="15">
        <v>717</v>
      </c>
      <c r="H280" s="15">
        <v>309</v>
      </c>
      <c r="I280" s="15">
        <v>974</v>
      </c>
      <c r="J280" s="7"/>
      <c r="K280" s="7"/>
      <c r="L280" s="7"/>
      <c r="M280" s="7"/>
      <c r="N280" s="7"/>
      <c r="O280" s="7"/>
      <c r="P280" s="15">
        <v>24.5</v>
      </c>
      <c r="Q280" s="7"/>
      <c r="R280" s="7"/>
      <c r="S280" s="15">
        <v>840</v>
      </c>
      <c r="T280" s="7"/>
      <c r="U280" s="7"/>
      <c r="V280" s="15">
        <v>840</v>
      </c>
      <c r="W280" s="15">
        <v>45.5</v>
      </c>
      <c r="X280" s="15">
        <v>1522</v>
      </c>
      <c r="Y280" s="7"/>
      <c r="Z280" s="7"/>
      <c r="AA280" s="15">
        <v>7.43</v>
      </c>
      <c r="AB280" s="15">
        <v>1400</v>
      </c>
      <c r="AC280" s="7"/>
      <c r="AD280" s="7"/>
      <c r="AE280" s="17">
        <f>C280*'Conversions, Sources &amp; Comments'!$F277/222.6</f>
        <v>0.17609677358490569</v>
      </c>
      <c r="AF280" s="16"/>
      <c r="AG280" s="17">
        <f>F280*'Conversions, Sources &amp; Comments'!$F277/222.6</f>
        <v>0.1771512452830189</v>
      </c>
      <c r="AH280" s="17">
        <f>G280*'Conversions, Sources &amp; Comments'!$F277/222.6</f>
        <v>0.25201873584905665</v>
      </c>
      <c r="AI280" s="17">
        <f>'Conversions, Sources &amp; Comments'!$F277*I280/260</f>
        <v>0.29310582000000002</v>
      </c>
      <c r="AJ280" s="16"/>
      <c r="AK280" s="16"/>
      <c r="AL280" s="16"/>
      <c r="AM280" s="17">
        <f>'Conversions, Sources &amp; Comments'!$F277*P280/0.56</f>
        <v>3.4230787500000002</v>
      </c>
      <c r="AN280" s="17">
        <f>'Conversions, Sources &amp; Comments'!$F277*Q280/0.56</f>
        <v>0</v>
      </c>
      <c r="AO280" s="17"/>
      <c r="AP280" s="17">
        <f>'Conversions, Sources &amp; Comments'!$F277*S280/0.835</f>
        <v>78.710313772455109</v>
      </c>
      <c r="AQ280" s="17">
        <f>'Conversions, Sources &amp; Comments'!$F277*T280/0.835</f>
        <v>0</v>
      </c>
      <c r="AR280" s="17">
        <f>'Conversions, Sources &amp; Comments'!$F277*U280/0.835</f>
        <v>0</v>
      </c>
      <c r="AS280" s="17">
        <f>'Conversions, Sources &amp; Comments'!$F277*V280</f>
        <v>65.723112000000015</v>
      </c>
      <c r="AT280" s="17">
        <f>'Conversions, Sources &amp; Comments'!$F277*W280/0.835</f>
        <v>4.2634753293413183</v>
      </c>
      <c r="AU280" s="17">
        <f>'Conversions, Sources &amp; Comments'!$F277*X280/56</f>
        <v>2.1265003500000002</v>
      </c>
      <c r="AV280" s="17"/>
      <c r="AW280" s="17"/>
      <c r="AX280" s="17">
        <f>'Conversions, Sources &amp; Comments'!$F277*AA280/1.069</f>
        <v>0.54381344621141259</v>
      </c>
      <c r="AY280" s="17">
        <f>'Conversions, Sources &amp; Comments'!$F277*AB280/56</f>
        <v>1.9560450000000003</v>
      </c>
      <c r="AZ280" s="17">
        <f>'Conversions, Sources &amp; Comments'!$F277*AC280/0.56</f>
        <v>0</v>
      </c>
      <c r="BA280" s="16"/>
      <c r="BB280" s="17">
        <f>AH280</f>
        <v>0.25201873584905665</v>
      </c>
      <c r="BC280" s="17">
        <v>4.9292334000000002</v>
      </c>
      <c r="BD280" s="17">
        <f t="shared" si="81"/>
        <v>0.17609677358490569</v>
      </c>
      <c r="BE280" s="17"/>
      <c r="BF280" s="17">
        <f t="shared" si="72"/>
        <v>0.43565650063503025</v>
      </c>
      <c r="BG280" s="17">
        <f t="shared" si="75"/>
        <v>0.29310582000000002</v>
      </c>
      <c r="BH280" s="17">
        <v>1.6</v>
      </c>
      <c r="BI280" s="17">
        <v>4.3</v>
      </c>
      <c r="BJ280" s="17">
        <v>6.8516949152542379</v>
      </c>
      <c r="BK280" s="17">
        <f t="shared" si="84"/>
        <v>0.10666666666666667</v>
      </c>
      <c r="BL280" s="17">
        <f t="shared" si="83"/>
        <v>0.54381344621141259</v>
      </c>
      <c r="BM280" s="17">
        <f t="shared" si="85"/>
        <v>1.9560450000000003</v>
      </c>
      <c r="BN280" s="17">
        <v>5</v>
      </c>
      <c r="BO280" s="17">
        <f t="shared" si="87"/>
        <v>3.4230787500000002</v>
      </c>
      <c r="BP280" s="17">
        <f t="shared" si="88"/>
        <v>1.9560450000000003</v>
      </c>
      <c r="BQ280" s="17">
        <v>2.0723556173456448</v>
      </c>
      <c r="BR280" s="17">
        <v>3.4244353620448371</v>
      </c>
      <c r="BS280" s="17"/>
      <c r="BT280" s="17">
        <f t="shared" si="73"/>
        <v>0.85098779540347924</v>
      </c>
      <c r="BU280" s="16"/>
      <c r="BV280" s="16">
        <f>BT280/'Conversions, Sources &amp; Comments'!F277</f>
        <v>10.876383153295031</v>
      </c>
    </row>
    <row r="281" spans="1:74" ht="12.75" customHeight="1">
      <c r="A281" s="13">
        <v>1670</v>
      </c>
      <c r="B281" s="14"/>
      <c r="C281" s="15">
        <v>470</v>
      </c>
      <c r="D281" s="15">
        <v>403</v>
      </c>
      <c r="E281" s="7"/>
      <c r="F281" s="7"/>
      <c r="G281" s="15">
        <v>551</v>
      </c>
      <c r="H281" s="15">
        <v>325</v>
      </c>
      <c r="I281" s="15">
        <v>731</v>
      </c>
      <c r="J281" s="7"/>
      <c r="K281" s="7"/>
      <c r="L281" s="7"/>
      <c r="M281" s="7"/>
      <c r="N281" s="7"/>
      <c r="O281" s="7"/>
      <c r="P281" s="15">
        <v>21</v>
      </c>
      <c r="Q281" s="7"/>
      <c r="R281" s="7"/>
      <c r="S281" s="15">
        <v>787</v>
      </c>
      <c r="T281" s="7"/>
      <c r="U281" s="15">
        <v>38.5</v>
      </c>
      <c r="V281" s="15">
        <v>840</v>
      </c>
      <c r="W281" s="15">
        <v>42</v>
      </c>
      <c r="X281" s="7"/>
      <c r="Y281" s="7"/>
      <c r="Z281" s="7"/>
      <c r="AA281" s="15">
        <v>7.43</v>
      </c>
      <c r="AB281" s="15">
        <v>1306</v>
      </c>
      <c r="AC281" s="7"/>
      <c r="AD281" s="7"/>
      <c r="AE281" s="17">
        <f>C281*'Conversions, Sources &amp; Comments'!$F278/222.6</f>
        <v>0.16520056603773589</v>
      </c>
      <c r="AF281" s="16"/>
      <c r="AG281" s="16"/>
      <c r="AH281" s="17">
        <f>G281*'Conversions, Sources &amp; Comments'!$F278/222.6</f>
        <v>0.19367130188679249</v>
      </c>
      <c r="AI281" s="17">
        <f>'Conversions, Sources &amp; Comments'!$F278*I281/260</f>
        <v>0.21997983000000004</v>
      </c>
      <c r="AJ281" s="16"/>
      <c r="AK281" s="16"/>
      <c r="AL281" s="16"/>
      <c r="AM281" s="17">
        <f>'Conversions, Sources &amp; Comments'!$F278*P281/0.56</f>
        <v>2.9340675000000003</v>
      </c>
      <c r="AN281" s="17">
        <f>'Conversions, Sources &amp; Comments'!$F278*Q281/0.56</f>
        <v>0</v>
      </c>
      <c r="AO281" s="17"/>
      <c r="AP281" s="17">
        <f>'Conversions, Sources &amp; Comments'!$F278*S281/0.835</f>
        <v>73.744067784431152</v>
      </c>
      <c r="AQ281" s="17">
        <f>'Conversions, Sources &amp; Comments'!$F278*T281/0.835</f>
        <v>0</v>
      </c>
      <c r="AR281" s="17">
        <f>'Conversions, Sources &amp; Comments'!$F278*U281/0.835</f>
        <v>3.6075560479041924</v>
      </c>
      <c r="AS281" s="17">
        <f>'Conversions, Sources &amp; Comments'!$F278*V281</f>
        <v>65.723112000000015</v>
      </c>
      <c r="AT281" s="17">
        <f>'Conversions, Sources &amp; Comments'!$F278*W281/0.835</f>
        <v>3.9355156886227554</v>
      </c>
      <c r="AU281" s="17">
        <f>'Conversions, Sources &amp; Comments'!$F278*X281/56</f>
        <v>0</v>
      </c>
      <c r="AV281" s="17"/>
      <c r="AW281" s="17"/>
      <c r="AX281" s="17">
        <f>'Conversions, Sources &amp; Comments'!$F278*AA281/1.069</f>
        <v>0.54381344621141259</v>
      </c>
      <c r="AY281" s="17">
        <f>'Conversions, Sources &amp; Comments'!$F278*AB281/56</f>
        <v>1.8247105500000005</v>
      </c>
      <c r="AZ281" s="17">
        <f>'Conversions, Sources &amp; Comments'!$F278*AC281/0.56</f>
        <v>0</v>
      </c>
      <c r="BA281" s="16"/>
      <c r="BB281" s="17">
        <f>AH281</f>
        <v>0.19367130188679249</v>
      </c>
      <c r="BC281" s="17">
        <v>4.9292334000000002</v>
      </c>
      <c r="BD281" s="17">
        <f t="shared" si="81"/>
        <v>0.16520056603773589</v>
      </c>
      <c r="BE281" s="17"/>
      <c r="BF281" s="17">
        <f t="shared" si="72"/>
        <v>0.4220978265661246</v>
      </c>
      <c r="BG281" s="17">
        <f t="shared" si="75"/>
        <v>0.21997983000000004</v>
      </c>
      <c r="BH281" s="17">
        <v>1.6</v>
      </c>
      <c r="BI281" s="17">
        <v>4.3</v>
      </c>
      <c r="BJ281" s="17">
        <v>4.5677966101694913</v>
      </c>
      <c r="BK281" s="17">
        <f t="shared" si="84"/>
        <v>0.10666666666666667</v>
      </c>
      <c r="BL281" s="17">
        <f t="shared" si="83"/>
        <v>0.54381344621141259</v>
      </c>
      <c r="BM281" s="17">
        <f t="shared" si="85"/>
        <v>1.8247105500000005</v>
      </c>
      <c r="BN281" s="17">
        <f>AR281</f>
        <v>3.6075560479041924</v>
      </c>
      <c r="BO281" s="17">
        <f t="shared" si="87"/>
        <v>2.9340675000000003</v>
      </c>
      <c r="BP281" s="17">
        <f t="shared" si="88"/>
        <v>1.8247105500000005</v>
      </c>
      <c r="BQ281" s="17">
        <v>2.0661385504936076</v>
      </c>
      <c r="BR281" s="17">
        <v>3.4244353620448371</v>
      </c>
      <c r="BS281" s="17"/>
      <c r="BT281" s="17">
        <f t="shared" si="73"/>
        <v>0.78568468688151794</v>
      </c>
      <c r="BU281" s="16"/>
      <c r="BV281" s="16">
        <f>BT281/'Conversions, Sources &amp; Comments'!F278</f>
        <v>10.041751172410628</v>
      </c>
    </row>
    <row r="282" spans="1:74" ht="12.75" customHeight="1">
      <c r="A282" s="13">
        <v>1671</v>
      </c>
      <c r="B282" s="14"/>
      <c r="C282" s="15">
        <v>478</v>
      </c>
      <c r="D282" s="15">
        <v>309</v>
      </c>
      <c r="E282" s="7"/>
      <c r="F282" s="15">
        <v>516</v>
      </c>
      <c r="G282" s="7"/>
      <c r="H282" s="7"/>
      <c r="I282" s="15">
        <v>799</v>
      </c>
      <c r="J282" s="7"/>
      <c r="K282" s="7"/>
      <c r="L282" s="7"/>
      <c r="M282" s="7"/>
      <c r="N282" s="7"/>
      <c r="O282" s="7"/>
      <c r="P282" s="15">
        <v>16.8</v>
      </c>
      <c r="Q282" s="7"/>
      <c r="R282" s="7"/>
      <c r="S282" s="15">
        <v>735</v>
      </c>
      <c r="T282" s="7"/>
      <c r="U282" s="15">
        <v>38.5</v>
      </c>
      <c r="V282" s="15">
        <v>840</v>
      </c>
      <c r="W282" s="15">
        <v>35</v>
      </c>
      <c r="X282" s="15">
        <v>1365</v>
      </c>
      <c r="Y282" s="7"/>
      <c r="Z282" s="7"/>
      <c r="AA282" s="15">
        <v>7.43</v>
      </c>
      <c r="AB282" s="15">
        <v>1344</v>
      </c>
      <c r="AC282" s="7"/>
      <c r="AD282" s="7"/>
      <c r="AE282" s="17">
        <f>C282*'Conversions, Sources &amp; Comments'!$F279/222.6</f>
        <v>0.17410924528301888</v>
      </c>
      <c r="AF282" s="16"/>
      <c r="AG282" s="17">
        <f>F282*'Conversions, Sources &amp; Comments'!$F279/222.6</f>
        <v>0.18795056603773586</v>
      </c>
      <c r="AH282" s="16"/>
      <c r="AI282" s="17">
        <f>'Conversions, Sources &amp; Comments'!$F279*I282/260</f>
        <v>0.24916815000000003</v>
      </c>
      <c r="AJ282" s="16"/>
      <c r="AK282" s="16"/>
      <c r="AL282" s="16"/>
      <c r="AM282" s="17">
        <f>'Conversions, Sources &amp; Comments'!$F279*P282/0.56</f>
        <v>2.4324300000000001</v>
      </c>
      <c r="AN282" s="17">
        <f>'Conversions, Sources &amp; Comments'!$F279*Q282/0.56</f>
        <v>0</v>
      </c>
      <c r="AO282" s="17"/>
      <c r="AP282" s="17">
        <f>'Conversions, Sources &amp; Comments'!$F279*S282/0.835</f>
        <v>71.370700598802401</v>
      </c>
      <c r="AQ282" s="17">
        <f>'Conversions, Sources &amp; Comments'!$F279*T282/0.835</f>
        <v>0</v>
      </c>
      <c r="AR282" s="17">
        <f>'Conversions, Sources &amp; Comments'!$F279*U282/0.835</f>
        <v>3.738465269461078</v>
      </c>
      <c r="AS282" s="17">
        <f>'Conversions, Sources &amp; Comments'!$F279*V282</f>
        <v>68.108040000000003</v>
      </c>
      <c r="AT282" s="17">
        <f>'Conversions, Sources &amp; Comments'!$F279*W282/0.835</f>
        <v>3.3986047904191619</v>
      </c>
      <c r="AU282" s="17">
        <f>'Conversions, Sources &amp; Comments'!$F279*X282/56</f>
        <v>1.9763493750000001</v>
      </c>
      <c r="AV282" s="17"/>
      <c r="AW282" s="17"/>
      <c r="AX282" s="17">
        <f>'Conversions, Sources &amp; Comments'!$F279*AA282/1.069</f>
        <v>0.56354708138447152</v>
      </c>
      <c r="AY282" s="17">
        <f>'Conversions, Sources &amp; Comments'!$F279*AB282/56</f>
        <v>1.9459440000000001</v>
      </c>
      <c r="AZ282" s="17">
        <f>'Conversions, Sources &amp; Comments'!$F279*AC282/0.56</f>
        <v>0</v>
      </c>
      <c r="BA282" s="16"/>
      <c r="BB282" s="17">
        <f>0.723707*BD282</f>
        <v>0.12600407957603774</v>
      </c>
      <c r="BC282" s="17">
        <v>5.1081029999999998</v>
      </c>
      <c r="BD282" s="17">
        <f t="shared" si="81"/>
        <v>0.17410924528301888</v>
      </c>
      <c r="BE282" s="17"/>
      <c r="BF282" s="17">
        <f t="shared" si="72"/>
        <v>0.43832993876843396</v>
      </c>
      <c r="BG282" s="17">
        <f t="shared" si="75"/>
        <v>0.24916815000000003</v>
      </c>
      <c r="BH282" s="17">
        <v>1.6</v>
      </c>
      <c r="BI282" s="17">
        <v>4.3</v>
      </c>
      <c r="BJ282" s="17">
        <v>4.2741525423728817</v>
      </c>
      <c r="BK282" s="17">
        <f t="shared" si="84"/>
        <v>0.10666666666666667</v>
      </c>
      <c r="BL282" s="17">
        <f t="shared" si="83"/>
        <v>0.56354708138447152</v>
      </c>
      <c r="BM282" s="17">
        <f t="shared" si="85"/>
        <v>1.9459440000000001</v>
      </c>
      <c r="BN282" s="17">
        <f>AR282</f>
        <v>3.738465269461078</v>
      </c>
      <c r="BO282" s="17">
        <f t="shared" si="87"/>
        <v>2.4324300000000001</v>
      </c>
      <c r="BP282" s="17">
        <f t="shared" si="88"/>
        <v>1.9459440000000001</v>
      </c>
      <c r="BQ282" s="17">
        <v>2.0723556173456448</v>
      </c>
      <c r="BR282" s="17">
        <v>3.4244353620448371</v>
      </c>
      <c r="BS282" s="17"/>
      <c r="BT282" s="17">
        <f t="shared" si="73"/>
        <v>0.80146781030855974</v>
      </c>
      <c r="BU282" s="16"/>
      <c r="BV282" s="16">
        <f>BT282/'Conversions, Sources &amp; Comments'!F279</f>
        <v>9.8847795452517815</v>
      </c>
    </row>
    <row r="283" spans="1:74" ht="12.75" customHeight="1">
      <c r="A283" s="13">
        <v>1672</v>
      </c>
      <c r="B283" s="14"/>
      <c r="C283" s="15">
        <v>420</v>
      </c>
      <c r="D283" s="15">
        <v>283</v>
      </c>
      <c r="E283" s="7"/>
      <c r="F283" s="15">
        <v>420</v>
      </c>
      <c r="G283" s="7"/>
      <c r="H283" s="7"/>
      <c r="I283" s="15">
        <v>711</v>
      </c>
      <c r="J283" s="7"/>
      <c r="K283" s="7"/>
      <c r="L283" s="7"/>
      <c r="M283" s="7"/>
      <c r="N283" s="7"/>
      <c r="O283" s="7"/>
      <c r="P283" s="15">
        <v>17.5</v>
      </c>
      <c r="Q283" s="7"/>
      <c r="R283" s="7"/>
      <c r="S283" s="15">
        <v>735</v>
      </c>
      <c r="T283" s="7"/>
      <c r="U283" s="15">
        <v>38.5</v>
      </c>
      <c r="V283" s="15">
        <v>840</v>
      </c>
      <c r="W283" s="15">
        <v>42</v>
      </c>
      <c r="X283" s="15">
        <v>1312</v>
      </c>
      <c r="Y283" s="7"/>
      <c r="Z283" s="7"/>
      <c r="AA283" s="15">
        <v>7.87</v>
      </c>
      <c r="AB283" s="15">
        <v>1447</v>
      </c>
      <c r="AC283" s="7"/>
      <c r="AD283" s="7"/>
      <c r="AE283" s="17">
        <f>C283*'Conversions, Sources &amp; Comments'!$F280/222.6</f>
        <v>0.15298301886792454</v>
      </c>
      <c r="AF283" s="16"/>
      <c r="AG283" s="17">
        <f>F283*'Conversions, Sources &amp; Comments'!$F280/222.6</f>
        <v>0.15298301886792454</v>
      </c>
      <c r="AH283" s="16"/>
      <c r="AI283" s="17">
        <f>'Conversions, Sources &amp; Comments'!$F280*I283/260</f>
        <v>0.22172535000000002</v>
      </c>
      <c r="AJ283" s="16"/>
      <c r="AK283" s="16"/>
      <c r="AL283" s="16"/>
      <c r="AM283" s="17">
        <f>'Conversions, Sources &amp; Comments'!$F280*P283/0.56</f>
        <v>2.5337812499999997</v>
      </c>
      <c r="AN283" s="17">
        <f>'Conversions, Sources &amp; Comments'!$F280*Q283/0.56</f>
        <v>0</v>
      </c>
      <c r="AO283" s="17"/>
      <c r="AP283" s="17">
        <f>'Conversions, Sources &amp; Comments'!$F280*S283/0.835</f>
        <v>71.370700598802401</v>
      </c>
      <c r="AQ283" s="17">
        <f>'Conversions, Sources &amp; Comments'!$F280*T283/0.835</f>
        <v>0</v>
      </c>
      <c r="AR283" s="17">
        <f>'Conversions, Sources &amp; Comments'!$F280*U283/0.835</f>
        <v>3.738465269461078</v>
      </c>
      <c r="AS283" s="17">
        <f>'Conversions, Sources &amp; Comments'!$F280*V283</f>
        <v>68.108040000000003</v>
      </c>
      <c r="AT283" s="17">
        <f>'Conversions, Sources &amp; Comments'!$F280*W283/0.835</f>
        <v>4.0783257485029942</v>
      </c>
      <c r="AU283" s="17">
        <f>'Conversions, Sources &amp; Comments'!$F280*X283/56</f>
        <v>1.8996119999999999</v>
      </c>
      <c r="AV283" s="17"/>
      <c r="AW283" s="17"/>
      <c r="AX283" s="17">
        <f>'Conversions, Sources &amp; Comments'!$F280*AA283/1.069</f>
        <v>0.59691999064546308</v>
      </c>
      <c r="AY283" s="17">
        <f>'Conversions, Sources &amp; Comments'!$F280*AB283/56</f>
        <v>2.0950751250000001</v>
      </c>
      <c r="AZ283" s="17">
        <f>'Conversions, Sources &amp; Comments'!$F280*AC283/0.56</f>
        <v>0</v>
      </c>
      <c r="BA283" s="16"/>
      <c r="BB283" s="17">
        <f>0.723707*BD283</f>
        <v>0.11071488163584906</v>
      </c>
      <c r="BC283" s="17">
        <v>5.1081029999999998</v>
      </c>
      <c r="BD283" s="17">
        <f t="shared" si="81"/>
        <v>0.15298301886792454</v>
      </c>
      <c r="BE283" s="17"/>
      <c r="BF283" s="17">
        <f t="shared" si="72"/>
        <v>0.41204156118126417</v>
      </c>
      <c r="BG283" s="17">
        <f t="shared" si="75"/>
        <v>0.22172535000000002</v>
      </c>
      <c r="BH283" s="17">
        <v>1.6</v>
      </c>
      <c r="BI283" s="17">
        <v>4.3</v>
      </c>
      <c r="BJ283" s="17">
        <v>4.5677966101694913</v>
      </c>
      <c r="BK283" s="17">
        <f t="shared" si="84"/>
        <v>0.10666666666666667</v>
      </c>
      <c r="BL283" s="17">
        <f t="shared" si="83"/>
        <v>0.59691999064546308</v>
      </c>
      <c r="BM283" s="17">
        <f t="shared" si="85"/>
        <v>2.0950751250000001</v>
      </c>
      <c r="BN283" s="17">
        <f>AR283</f>
        <v>3.738465269461078</v>
      </c>
      <c r="BO283" s="17">
        <f t="shared" si="87"/>
        <v>2.5337812499999997</v>
      </c>
      <c r="BP283" s="17">
        <f t="shared" si="88"/>
        <v>2.0950751250000001</v>
      </c>
      <c r="BQ283" s="17">
        <v>2.0723556173456448</v>
      </c>
      <c r="BR283" s="17">
        <v>3.4244353620448371</v>
      </c>
      <c r="BS283" s="17"/>
      <c r="BT283" s="17">
        <f t="shared" si="73"/>
        <v>0.80732057248202038</v>
      </c>
      <c r="BU283" s="16"/>
      <c r="BV283" s="16">
        <f>BT283/'Conversions, Sources &amp; Comments'!F280</f>
        <v>9.956963684241936</v>
      </c>
    </row>
    <row r="284" spans="1:74" ht="12.75" customHeight="1">
      <c r="A284" s="13">
        <v>1673</v>
      </c>
      <c r="B284" s="14"/>
      <c r="C284" s="15">
        <v>542</v>
      </c>
      <c r="D284" s="15">
        <v>357</v>
      </c>
      <c r="E284" s="7"/>
      <c r="F284" s="15">
        <v>495</v>
      </c>
      <c r="G284" s="7"/>
      <c r="H284" s="7"/>
      <c r="I284" s="15">
        <v>787</v>
      </c>
      <c r="J284" s="7"/>
      <c r="K284" s="7"/>
      <c r="L284" s="7"/>
      <c r="M284" s="7"/>
      <c r="N284" s="7"/>
      <c r="O284" s="7"/>
      <c r="P284" s="15">
        <v>19.2</v>
      </c>
      <c r="Q284" s="7"/>
      <c r="R284" s="7"/>
      <c r="S284" s="15">
        <v>735</v>
      </c>
      <c r="T284" s="7"/>
      <c r="U284" s="7"/>
      <c r="V284" s="15">
        <v>840</v>
      </c>
      <c r="W284" s="15">
        <v>42.8</v>
      </c>
      <c r="X284" s="7"/>
      <c r="Y284" s="7"/>
      <c r="Z284" s="7"/>
      <c r="AA284" s="15">
        <v>7.87</v>
      </c>
      <c r="AB284" s="15">
        <v>1680</v>
      </c>
      <c r="AC284" s="7"/>
      <c r="AD284" s="7"/>
      <c r="AE284" s="17">
        <f>C284*'Conversions, Sources &amp; Comments'!$F281/222.6</f>
        <v>0.1974209433962264</v>
      </c>
      <c r="AF284" s="16"/>
      <c r="AG284" s="17">
        <f>F284*'Conversions, Sources &amp; Comments'!$F281/222.6</f>
        <v>0.18030141509433964</v>
      </c>
      <c r="AH284" s="16"/>
      <c r="AI284" s="17">
        <f>'Conversions, Sources &amp; Comments'!$F281*I284/260</f>
        <v>0.24542595</v>
      </c>
      <c r="AJ284" s="16"/>
      <c r="AK284" s="16"/>
      <c r="AL284" s="16"/>
      <c r="AM284" s="17">
        <f>'Conversions, Sources &amp; Comments'!$F281*P284/0.56</f>
        <v>2.7799199999999997</v>
      </c>
      <c r="AN284" s="17">
        <f>'Conversions, Sources &amp; Comments'!$F281*Q284/0.56</f>
        <v>0</v>
      </c>
      <c r="AO284" s="17"/>
      <c r="AP284" s="17">
        <f>'Conversions, Sources &amp; Comments'!$F281*S284/0.835</f>
        <v>71.370700598802401</v>
      </c>
      <c r="AQ284" s="17">
        <f>'Conversions, Sources &amp; Comments'!$F281*T284/0.835</f>
        <v>0</v>
      </c>
      <c r="AR284" s="17">
        <f>'Conversions, Sources &amp; Comments'!$F281*U284/0.835</f>
        <v>0</v>
      </c>
      <c r="AS284" s="17">
        <f>'Conversions, Sources &amp; Comments'!$F281*V284</f>
        <v>68.108040000000003</v>
      </c>
      <c r="AT284" s="17">
        <f>'Conversions, Sources &amp; Comments'!$F281*W284/0.835</f>
        <v>4.1560081437125742</v>
      </c>
      <c r="AU284" s="17">
        <f>'Conversions, Sources &amp; Comments'!$F281*X284/56</f>
        <v>0</v>
      </c>
      <c r="AV284" s="17"/>
      <c r="AW284" s="17"/>
      <c r="AX284" s="17">
        <f>'Conversions, Sources &amp; Comments'!$F281*AA284/1.069</f>
        <v>0.59691999064546308</v>
      </c>
      <c r="AY284" s="17">
        <f>'Conversions, Sources &amp; Comments'!$F281*AB284/56</f>
        <v>2.4324300000000001</v>
      </c>
      <c r="AZ284" s="17">
        <f>'Conversions, Sources &amp; Comments'!$F281*AC284/0.56</f>
        <v>0</v>
      </c>
      <c r="BA284" s="16"/>
      <c r="BB284" s="17">
        <f>0.723707*BD284</f>
        <v>0.14287491868245281</v>
      </c>
      <c r="BC284" s="17">
        <v>5.1081029999999998</v>
      </c>
      <c r="BD284" s="17">
        <f t="shared" si="81"/>
        <v>0.1974209433962264</v>
      </c>
      <c r="BE284" s="17"/>
      <c r="BF284" s="17">
        <f t="shared" si="72"/>
        <v>0.46733780369220751</v>
      </c>
      <c r="BG284" s="17">
        <f t="shared" si="75"/>
        <v>0.24542595</v>
      </c>
      <c r="BH284" s="17">
        <v>1.6</v>
      </c>
      <c r="BI284" s="17">
        <v>4.3</v>
      </c>
      <c r="BJ284" s="17">
        <v>5.7097457627118651</v>
      </c>
      <c r="BK284" s="17">
        <f t="shared" si="84"/>
        <v>0.10666666666666667</v>
      </c>
      <c r="BL284" s="17">
        <f t="shared" si="83"/>
        <v>0.59691999064546308</v>
      </c>
      <c r="BM284" s="17">
        <f t="shared" si="85"/>
        <v>2.4324300000000001</v>
      </c>
      <c r="BN284" s="17">
        <v>5</v>
      </c>
      <c r="BO284" s="17">
        <f t="shared" si="87"/>
        <v>2.7799199999999997</v>
      </c>
      <c r="BP284" s="17">
        <f t="shared" si="88"/>
        <v>2.4324300000000001</v>
      </c>
      <c r="BQ284" s="17">
        <v>1.9107118791926843</v>
      </c>
      <c r="BR284" s="17">
        <v>3.4244353620448371</v>
      </c>
      <c r="BS284" s="17"/>
      <c r="BT284" s="17">
        <f t="shared" si="73"/>
        <v>0.86788510062380975</v>
      </c>
      <c r="BU284" s="16"/>
      <c r="BV284" s="16">
        <f>BT284/'Conversions, Sources &amp; Comments'!F281</f>
        <v>10.703926944953931</v>
      </c>
    </row>
    <row r="285" spans="1:74" ht="12.75" customHeight="1">
      <c r="A285" s="13">
        <v>1674</v>
      </c>
      <c r="B285" s="14"/>
      <c r="C285" s="15">
        <v>1246</v>
      </c>
      <c r="D285" s="15">
        <v>518</v>
      </c>
      <c r="E285" s="7"/>
      <c r="F285" s="7"/>
      <c r="G285" s="15">
        <v>1015</v>
      </c>
      <c r="H285" s="7"/>
      <c r="I285" s="15">
        <v>945</v>
      </c>
      <c r="J285" s="7"/>
      <c r="K285" s="7"/>
      <c r="L285" s="7"/>
      <c r="M285" s="7"/>
      <c r="N285" s="7"/>
      <c r="O285" s="7"/>
      <c r="P285" s="15">
        <v>20.399999999999999</v>
      </c>
      <c r="Q285" s="7"/>
      <c r="R285" s="7"/>
      <c r="S285" s="15">
        <v>735</v>
      </c>
      <c r="T285" s="7"/>
      <c r="U285" s="7"/>
      <c r="V285" s="15">
        <v>840</v>
      </c>
      <c r="W285" s="7"/>
      <c r="X285" s="7"/>
      <c r="Y285" s="7"/>
      <c r="Z285" s="7"/>
      <c r="AA285" s="15">
        <v>8.31</v>
      </c>
      <c r="AB285" s="15">
        <v>1715</v>
      </c>
      <c r="AC285" s="7"/>
      <c r="AD285" s="7"/>
      <c r="AE285" s="17">
        <f>C285*'Conversions, Sources &amp; Comments'!$F282/222.6</f>
        <v>0.45384962264150946</v>
      </c>
      <c r="AF285" s="16"/>
      <c r="AG285" s="16"/>
      <c r="AH285" s="17">
        <f>G285*'Conversions, Sources &amp; Comments'!$F282/222.6</f>
        <v>0.36970896226415095</v>
      </c>
      <c r="AI285" s="17">
        <f>'Conversions, Sources &amp; Comments'!$F282*I285/260</f>
        <v>0.29469824999999999</v>
      </c>
      <c r="AJ285" s="16"/>
      <c r="AK285" s="16"/>
      <c r="AL285" s="16"/>
      <c r="AM285" s="17">
        <f>'Conversions, Sources &amp; Comments'!$F282*P285/0.56</f>
        <v>2.9536649999999995</v>
      </c>
      <c r="AN285" s="17">
        <f>'Conversions, Sources &amp; Comments'!$F282*Q285/0.56</f>
        <v>0</v>
      </c>
      <c r="AO285" s="17"/>
      <c r="AP285" s="17">
        <f>'Conversions, Sources &amp; Comments'!$F282*S285/0.835</f>
        <v>71.370700598802401</v>
      </c>
      <c r="AQ285" s="17">
        <f>'Conversions, Sources &amp; Comments'!$F282*T285/0.835</f>
        <v>0</v>
      </c>
      <c r="AR285" s="17">
        <f>'Conversions, Sources &amp; Comments'!$F282*U285/0.835</f>
        <v>0</v>
      </c>
      <c r="AS285" s="17">
        <f>'Conversions, Sources &amp; Comments'!$F282*V285</f>
        <v>68.108040000000003</v>
      </c>
      <c r="AT285" s="17">
        <f>'Conversions, Sources &amp; Comments'!$F282*W285/0.835</f>
        <v>0</v>
      </c>
      <c r="AU285" s="17">
        <f>'Conversions, Sources &amp; Comments'!$F282*X285/56</f>
        <v>0</v>
      </c>
      <c r="AV285" s="17"/>
      <c r="AW285" s="17"/>
      <c r="AX285" s="17">
        <f>'Conversions, Sources &amp; Comments'!$F282*AA285/1.069</f>
        <v>0.63029289990645465</v>
      </c>
      <c r="AY285" s="17">
        <f>'Conversions, Sources &amp; Comments'!$F282*AB285/56</f>
        <v>2.4831056249999999</v>
      </c>
      <c r="AZ285" s="17">
        <f>'Conversions, Sources &amp; Comments'!$F282*AC285/0.56</f>
        <v>0</v>
      </c>
      <c r="BA285" s="16"/>
      <c r="BB285" s="17">
        <f>AH285</f>
        <v>0.36970896226415095</v>
      </c>
      <c r="BC285" s="17">
        <v>5.1081029999999998</v>
      </c>
      <c r="BD285" s="17">
        <f t="shared" si="81"/>
        <v>0.45384962264150946</v>
      </c>
      <c r="BE285" s="17"/>
      <c r="BF285" s="17">
        <f t="shared" si="72"/>
        <v>0.78642431785371714</v>
      </c>
      <c r="BG285" s="17">
        <f t="shared" si="75"/>
        <v>0.29469824999999999</v>
      </c>
      <c r="BH285" s="17">
        <v>1.6</v>
      </c>
      <c r="BI285" s="17">
        <v>4.3</v>
      </c>
      <c r="BJ285" s="17">
        <v>5.285593220338983</v>
      </c>
      <c r="BK285" s="17">
        <f t="shared" si="84"/>
        <v>0.10666666666666667</v>
      </c>
      <c r="BL285" s="17">
        <f t="shared" si="83"/>
        <v>0.63029289990645465</v>
      </c>
      <c r="BM285" s="17">
        <f t="shared" si="85"/>
        <v>2.4831056249999999</v>
      </c>
      <c r="BN285" s="17">
        <v>5</v>
      </c>
      <c r="BO285" s="17">
        <f t="shared" si="87"/>
        <v>2.9536649999999995</v>
      </c>
      <c r="BP285" s="17">
        <f t="shared" si="88"/>
        <v>2.4831056249999999</v>
      </c>
      <c r="BQ285" s="17">
        <v>1.9421963011516898</v>
      </c>
      <c r="BR285" s="17">
        <v>3.4069590246085371</v>
      </c>
      <c r="BS285" s="17"/>
      <c r="BT285" s="17">
        <f t="shared" si="73"/>
        <v>1.0254581511114378</v>
      </c>
      <c r="BU285" s="16"/>
      <c r="BV285" s="16">
        <f>BT285/'Conversions, Sources &amp; Comments'!F282</f>
        <v>12.64732984437091</v>
      </c>
    </row>
    <row r="286" spans="1:74" ht="12.75" customHeight="1">
      <c r="A286" s="13">
        <v>1675</v>
      </c>
      <c r="B286" s="14"/>
      <c r="C286" s="15">
        <v>1462</v>
      </c>
      <c r="D286" s="15">
        <v>617</v>
      </c>
      <c r="E286" s="15">
        <v>1470</v>
      </c>
      <c r="F286" s="7"/>
      <c r="G286" s="15">
        <v>1130</v>
      </c>
      <c r="H286" s="15">
        <v>644</v>
      </c>
      <c r="I286" s="15">
        <v>1295</v>
      </c>
      <c r="J286" s="7"/>
      <c r="K286" s="7"/>
      <c r="L286" s="7"/>
      <c r="M286" s="7"/>
      <c r="N286" s="7"/>
      <c r="O286" s="7"/>
      <c r="P286" s="15">
        <v>24.8</v>
      </c>
      <c r="Q286" s="7"/>
      <c r="R286" s="7"/>
      <c r="S286" s="15">
        <v>735</v>
      </c>
      <c r="T286" s="7"/>
      <c r="U286" s="7"/>
      <c r="V286" s="15">
        <v>770</v>
      </c>
      <c r="W286" s="15">
        <v>31.5</v>
      </c>
      <c r="X286" s="7"/>
      <c r="Y286" s="7"/>
      <c r="Z286" s="7"/>
      <c r="AA286" s="15">
        <v>9.0399999999999991</v>
      </c>
      <c r="AB286" s="15">
        <v>1715</v>
      </c>
      <c r="AC286" s="7"/>
      <c r="AD286" s="7"/>
      <c r="AE286" s="17">
        <f>C286*'Conversions, Sources &amp; Comments'!$F283/222.6</f>
        <v>0.53252660377358496</v>
      </c>
      <c r="AF286" s="17">
        <f>E286*'Conversions, Sources &amp; Comments'!$F283/222.6</f>
        <v>0.53544056603773582</v>
      </c>
      <c r="AG286" s="16"/>
      <c r="AH286" s="17">
        <f>G286*'Conversions, Sources &amp; Comments'!$F283/222.6</f>
        <v>0.41159716981132077</v>
      </c>
      <c r="AI286" s="17">
        <f>'Conversions, Sources &amp; Comments'!$F283*I286/260</f>
        <v>0.40384575</v>
      </c>
      <c r="AJ286" s="16"/>
      <c r="AK286" s="16"/>
      <c r="AL286" s="16"/>
      <c r="AM286" s="17">
        <f>'Conversions, Sources &amp; Comments'!$F283*P286/0.56</f>
        <v>3.5907299999999998</v>
      </c>
      <c r="AN286" s="17">
        <f>'Conversions, Sources &amp; Comments'!$F283*Q286/0.56</f>
        <v>0</v>
      </c>
      <c r="AO286" s="17"/>
      <c r="AP286" s="17">
        <f>'Conversions, Sources &amp; Comments'!$F283*S286/0.835</f>
        <v>71.370700598802401</v>
      </c>
      <c r="AQ286" s="17">
        <f>'Conversions, Sources &amp; Comments'!$F283*T286/0.835</f>
        <v>0</v>
      </c>
      <c r="AR286" s="17">
        <f>'Conversions, Sources &amp; Comments'!$F283*U286/0.835</f>
        <v>0</v>
      </c>
      <c r="AS286" s="17">
        <f>'Conversions, Sources &amp; Comments'!$F283*V286</f>
        <v>62.432369999999999</v>
      </c>
      <c r="AT286" s="17">
        <f>'Conversions, Sources &amp; Comments'!$F283*W286/0.835</f>
        <v>3.0587443113772457</v>
      </c>
      <c r="AU286" s="17">
        <f>'Conversions, Sources &amp; Comments'!$F283*X286/56</f>
        <v>0</v>
      </c>
      <c r="AV286" s="17"/>
      <c r="AW286" s="17"/>
      <c r="AX286" s="17">
        <f>'Conversions, Sources &amp; Comments'!$F283*AA286/1.069</f>
        <v>0.6856615902712816</v>
      </c>
      <c r="AY286" s="17">
        <f>'Conversions, Sources &amp; Comments'!$F283*AB286/56</f>
        <v>2.4831056249999999</v>
      </c>
      <c r="AZ286" s="17">
        <f>'Conversions, Sources &amp; Comments'!$F283*AC286/0.56</f>
        <v>0</v>
      </c>
      <c r="BA286" s="16"/>
      <c r="BB286" s="17">
        <f>AH286</f>
        <v>0.41159716981132077</v>
      </c>
      <c r="BC286" s="17">
        <v>5.1081029999999998</v>
      </c>
      <c r="BD286" s="17">
        <f t="shared" si="81"/>
        <v>0.53252660377358496</v>
      </c>
      <c r="BE286" s="17"/>
      <c r="BF286" s="17">
        <f t="shared" si="72"/>
        <v>0.88432586197145291</v>
      </c>
      <c r="BG286" s="17">
        <f t="shared" si="75"/>
        <v>0.40384575</v>
      </c>
      <c r="BH286" s="17">
        <v>1.6</v>
      </c>
      <c r="BI286" s="17">
        <v>4.3</v>
      </c>
      <c r="BJ286" s="17">
        <v>5.7097457627118651</v>
      </c>
      <c r="BK286" s="17">
        <f t="shared" si="84"/>
        <v>0.10666666666666667</v>
      </c>
      <c r="BL286" s="17">
        <f t="shared" si="83"/>
        <v>0.6856615902712816</v>
      </c>
      <c r="BM286" s="17">
        <f t="shared" si="85"/>
        <v>2.4831056249999999</v>
      </c>
      <c r="BN286" s="17">
        <v>5</v>
      </c>
      <c r="BO286" s="17">
        <f t="shared" si="87"/>
        <v>3.5907299999999998</v>
      </c>
      <c r="BP286" s="17">
        <f t="shared" si="88"/>
        <v>2.4831056249999999</v>
      </c>
      <c r="BQ286" s="17">
        <v>1.9654327237170586</v>
      </c>
      <c r="BR286" s="17">
        <v>3.2601180711948921</v>
      </c>
      <c r="BS286" s="17"/>
      <c r="BT286" s="17">
        <f t="shared" si="73"/>
        <v>1.1159597530904082</v>
      </c>
      <c r="BU286" s="16"/>
      <c r="BV286" s="16">
        <f>BT286/'Conversions, Sources &amp; Comments'!F283</f>
        <v>13.763517384965752</v>
      </c>
    </row>
    <row r="287" spans="1:74" ht="12.75" customHeight="1">
      <c r="A287" s="13">
        <v>1676</v>
      </c>
      <c r="B287" s="14"/>
      <c r="C287" s="15">
        <v>1065</v>
      </c>
      <c r="D287" s="15">
        <v>559</v>
      </c>
      <c r="E287" s="15">
        <v>1312</v>
      </c>
      <c r="F287" s="7"/>
      <c r="G287" s="7"/>
      <c r="H287" s="15">
        <v>577</v>
      </c>
      <c r="I287" s="15">
        <v>1327</v>
      </c>
      <c r="J287" s="7"/>
      <c r="K287" s="7"/>
      <c r="L287" s="7"/>
      <c r="M287" s="7"/>
      <c r="N287" s="7"/>
      <c r="O287" s="7"/>
      <c r="P287" s="15">
        <v>25.4</v>
      </c>
      <c r="Q287" s="7"/>
      <c r="R287" s="7"/>
      <c r="S287" s="15">
        <v>735</v>
      </c>
      <c r="T287" s="7"/>
      <c r="U287" s="7"/>
      <c r="V287" s="15">
        <v>787</v>
      </c>
      <c r="W287" s="7"/>
      <c r="X287" s="7"/>
      <c r="Y287" s="7"/>
      <c r="Z287" s="7"/>
      <c r="AA287" s="15">
        <v>9.18</v>
      </c>
      <c r="AB287" s="15">
        <v>1648</v>
      </c>
      <c r="AC287" s="7"/>
      <c r="AD287" s="7"/>
      <c r="AE287" s="17">
        <f>C287*'Conversions, Sources &amp; Comments'!$F284/222.6</f>
        <v>0.38792122641509436</v>
      </c>
      <c r="AF287" s="17">
        <f>E287*'Conversions, Sources &amp; Comments'!$F284/222.6</f>
        <v>0.4778898113207547</v>
      </c>
      <c r="AG287" s="16"/>
      <c r="AH287" s="16"/>
      <c r="AI287" s="17">
        <f>'Conversions, Sources &amp; Comments'!$F284*I287/260</f>
        <v>0.41382495000000002</v>
      </c>
      <c r="AJ287" s="16"/>
      <c r="AK287" s="16"/>
      <c r="AL287" s="16"/>
      <c r="AM287" s="17">
        <f>'Conversions, Sources &amp; Comments'!$F284*P287/0.56</f>
        <v>3.6776024999999994</v>
      </c>
      <c r="AN287" s="17">
        <f>'Conversions, Sources &amp; Comments'!$F284*Q287/0.56</f>
        <v>0</v>
      </c>
      <c r="AO287" s="17"/>
      <c r="AP287" s="17">
        <f>'Conversions, Sources &amp; Comments'!$F284*S287/0.835</f>
        <v>71.370700598802401</v>
      </c>
      <c r="AQ287" s="17">
        <f>'Conversions, Sources &amp; Comments'!$F284*T287/0.835</f>
        <v>0</v>
      </c>
      <c r="AR287" s="17">
        <f>'Conversions, Sources &amp; Comments'!$F284*U287/0.835</f>
        <v>0</v>
      </c>
      <c r="AS287" s="17">
        <f>'Conversions, Sources &amp; Comments'!$F284*V287</f>
        <v>63.810746999999999</v>
      </c>
      <c r="AT287" s="17">
        <f>'Conversions, Sources &amp; Comments'!$F284*W287/0.835</f>
        <v>0</v>
      </c>
      <c r="AU287" s="17">
        <f>'Conversions, Sources &amp; Comments'!$F284*X287/56</f>
        <v>0</v>
      </c>
      <c r="AV287" s="17"/>
      <c r="AW287" s="17"/>
      <c r="AX287" s="17">
        <f>'Conversions, Sources &amp; Comments'!$F284*AA287/1.069</f>
        <v>0.69628024321796078</v>
      </c>
      <c r="AY287" s="17">
        <f>'Conversions, Sources &amp; Comments'!$F284*AB287/56</f>
        <v>2.3860980000000001</v>
      </c>
      <c r="AZ287" s="17">
        <f>'Conversions, Sources &amp; Comments'!$F284*AC287/0.56</f>
        <v>0</v>
      </c>
      <c r="BA287" s="16"/>
      <c r="BB287" s="17">
        <f>0.723707*BD287</f>
        <v>0.28074130700518868</v>
      </c>
      <c r="BC287" s="17">
        <v>5.1081029999999998</v>
      </c>
      <c r="BD287" s="17">
        <f t="shared" si="81"/>
        <v>0.38792122641509436</v>
      </c>
      <c r="BE287" s="17"/>
      <c r="BF287" s="17">
        <f t="shared" si="72"/>
        <v>0.70438644986616983</v>
      </c>
      <c r="BG287" s="17">
        <f t="shared" si="75"/>
        <v>0.41382495000000002</v>
      </c>
      <c r="BH287" s="17">
        <v>1.6</v>
      </c>
      <c r="BI287" s="17">
        <v>4.3</v>
      </c>
      <c r="BJ287" s="17">
        <v>5.7097457627118651</v>
      </c>
      <c r="BK287" s="17">
        <f t="shared" si="84"/>
        <v>0.10666666666666667</v>
      </c>
      <c r="BL287" s="17">
        <f t="shared" si="83"/>
        <v>0.69628024321796078</v>
      </c>
      <c r="BM287" s="17">
        <f t="shared" si="85"/>
        <v>2.3860980000000001</v>
      </c>
      <c r="BN287" s="17">
        <v>5</v>
      </c>
      <c r="BO287" s="17">
        <f t="shared" si="87"/>
        <v>3.6776024999999994</v>
      </c>
      <c r="BP287" s="17">
        <f t="shared" si="88"/>
        <v>2.3860980000000001</v>
      </c>
      <c r="BQ287" s="17">
        <v>1.8957561457983303</v>
      </c>
      <c r="BR287" s="17">
        <v>3.1206136489312732</v>
      </c>
      <c r="BS287" s="17"/>
      <c r="BT287" s="17">
        <f t="shared" si="73"/>
        <v>1.0414248996274795</v>
      </c>
      <c r="BU287" s="16"/>
      <c r="BV287" s="16">
        <f>BT287/'Conversions, Sources &amp; Comments'!F284</f>
        <v>12.844253272992187</v>
      </c>
    </row>
    <row r="288" spans="1:74" ht="12.75" customHeight="1">
      <c r="A288" s="13">
        <v>1677</v>
      </c>
      <c r="B288" s="14"/>
      <c r="C288" s="15">
        <v>805</v>
      </c>
      <c r="D288" s="15">
        <v>574</v>
      </c>
      <c r="E288" s="15">
        <v>1260</v>
      </c>
      <c r="F288" s="7"/>
      <c r="G288" s="7"/>
      <c r="H288" s="15">
        <v>676</v>
      </c>
      <c r="I288" s="15">
        <v>1073</v>
      </c>
      <c r="J288" s="7"/>
      <c r="K288" s="7"/>
      <c r="L288" s="7"/>
      <c r="M288" s="7"/>
      <c r="N288" s="7"/>
      <c r="O288" s="7"/>
      <c r="P288" s="15">
        <v>24.5</v>
      </c>
      <c r="Q288" s="7"/>
      <c r="R288" s="7"/>
      <c r="S288" s="15">
        <v>735</v>
      </c>
      <c r="T288" s="7"/>
      <c r="U288" s="7"/>
      <c r="V288" s="15">
        <v>784</v>
      </c>
      <c r="W288" s="15">
        <v>31.5</v>
      </c>
      <c r="X288" s="7"/>
      <c r="Y288" s="7"/>
      <c r="Z288" s="7"/>
      <c r="AA288" s="15">
        <v>9.64</v>
      </c>
      <c r="AB288" s="15">
        <v>1470</v>
      </c>
      <c r="AC288" s="7"/>
      <c r="AD288" s="7"/>
      <c r="AE288" s="17">
        <f>C288*'Conversions, Sources &amp; Comments'!$F285/222.6</f>
        <v>0.25132924528301892</v>
      </c>
      <c r="AF288" s="17">
        <f>E288*'Conversions, Sources &amp; Comments'!$F285/222.6</f>
        <v>0.39338490566037737</v>
      </c>
      <c r="AG288" s="16"/>
      <c r="AH288" s="16"/>
      <c r="AI288" s="17">
        <f>'Conversions, Sources &amp; Comments'!$F285*I288/260</f>
        <v>0.28681289999999998</v>
      </c>
      <c r="AJ288" s="16"/>
      <c r="AK288" s="16"/>
      <c r="AL288" s="16"/>
      <c r="AM288" s="17">
        <f>'Conversions, Sources &amp; Comments'!$F285*P288/0.56</f>
        <v>3.0405374999999997</v>
      </c>
      <c r="AN288" s="17">
        <f>'Conversions, Sources &amp; Comments'!$F285*Q288/0.56</f>
        <v>0</v>
      </c>
      <c r="AO288" s="17"/>
      <c r="AP288" s="17">
        <f>'Conversions, Sources &amp; Comments'!$F285*S288/0.835</f>
        <v>61.174886227544917</v>
      </c>
      <c r="AQ288" s="17">
        <f>'Conversions, Sources &amp; Comments'!$F285*T288/0.835</f>
        <v>0</v>
      </c>
      <c r="AR288" s="17">
        <f>'Conversions, Sources &amp; Comments'!$F285*U288/0.835</f>
        <v>0</v>
      </c>
      <c r="AS288" s="17">
        <f>'Conversions, Sources &amp; Comments'!$F285*V288</f>
        <v>54.486432000000001</v>
      </c>
      <c r="AT288" s="17">
        <f>'Conversions, Sources &amp; Comments'!$F285*W288/0.835</f>
        <v>2.6217808383233532</v>
      </c>
      <c r="AU288" s="17">
        <f>'Conversions, Sources &amp; Comments'!$F285*X288/56</f>
        <v>0</v>
      </c>
      <c r="AV288" s="17"/>
      <c r="AW288" s="17"/>
      <c r="AX288" s="17">
        <f>'Conversions, Sources &amp; Comments'!$F285*AA288/1.069</f>
        <v>0.62671723105706278</v>
      </c>
      <c r="AY288" s="17">
        <f>'Conversions, Sources &amp; Comments'!$F285*AB288/56</f>
        <v>1.8243225000000003</v>
      </c>
      <c r="AZ288" s="17">
        <f>'Conversions, Sources &amp; Comments'!$F285*AC288/0.56</f>
        <v>0</v>
      </c>
      <c r="BA288" s="16"/>
      <c r="BB288" s="17">
        <f>0.723707*BD288</f>
        <v>0.18188873411603776</v>
      </c>
      <c r="BC288" s="17">
        <v>4.378374</v>
      </c>
      <c r="BD288" s="17">
        <f t="shared" si="81"/>
        <v>0.25132924528301892</v>
      </c>
      <c r="BE288" s="17"/>
      <c r="BF288" s="17">
        <f t="shared" si="72"/>
        <v>0.51342199881143402</v>
      </c>
      <c r="BG288" s="17">
        <f t="shared" si="75"/>
        <v>0.28681289999999998</v>
      </c>
      <c r="BH288" s="17">
        <v>1.6</v>
      </c>
      <c r="BI288" s="17">
        <v>4.3</v>
      </c>
      <c r="BJ288" s="17">
        <v>5.1387711864406782</v>
      </c>
      <c r="BK288" s="17">
        <f t="shared" si="84"/>
        <v>0.10666666666666667</v>
      </c>
      <c r="BL288" s="17">
        <f t="shared" si="83"/>
        <v>0.62671723105706278</v>
      </c>
      <c r="BM288" s="17">
        <f t="shared" si="85"/>
        <v>1.8243225000000003</v>
      </c>
      <c r="BN288" s="17">
        <v>5</v>
      </c>
      <c r="BO288" s="17">
        <f t="shared" si="87"/>
        <v>3.0405374999999997</v>
      </c>
      <c r="BP288" s="17">
        <f t="shared" si="88"/>
        <v>1.8243225000000003</v>
      </c>
      <c r="BQ288" s="17">
        <v>1.9650889202005679</v>
      </c>
      <c r="BR288" s="17">
        <v>3.1695721077654517</v>
      </c>
      <c r="BS288" s="17"/>
      <c r="BT288" s="17">
        <f t="shared" si="73"/>
        <v>0.89386929043939523</v>
      </c>
      <c r="BU288" s="16"/>
      <c r="BV288" s="16">
        <f>BT288/'Conversions, Sources &amp; Comments'!F285</f>
        <v>12.861798763121172</v>
      </c>
    </row>
    <row r="289" spans="1:74" ht="12.75" customHeight="1">
      <c r="A289" s="13">
        <v>1678</v>
      </c>
      <c r="B289" s="14"/>
      <c r="C289" s="15">
        <v>786</v>
      </c>
      <c r="D289" s="15">
        <v>581</v>
      </c>
      <c r="E289" s="15">
        <v>1575</v>
      </c>
      <c r="F289" s="7"/>
      <c r="G289" s="7"/>
      <c r="H289" s="15">
        <v>700</v>
      </c>
      <c r="I289" s="15">
        <v>918</v>
      </c>
      <c r="J289" s="7"/>
      <c r="K289" s="7"/>
      <c r="L289" s="7"/>
      <c r="M289" s="7"/>
      <c r="N289" s="7"/>
      <c r="O289" s="7"/>
      <c r="P289" s="15">
        <v>25.6</v>
      </c>
      <c r="Q289" s="7"/>
      <c r="R289" s="7"/>
      <c r="S289" s="7"/>
      <c r="T289" s="7"/>
      <c r="U289" s="7"/>
      <c r="V289" s="15">
        <v>784</v>
      </c>
      <c r="W289" s="15">
        <v>31.5</v>
      </c>
      <c r="X289" s="7"/>
      <c r="Y289" s="7"/>
      <c r="Z289" s="7"/>
      <c r="AA289" s="15">
        <v>8.75</v>
      </c>
      <c r="AB289" s="15">
        <v>1255</v>
      </c>
      <c r="AC289" s="7"/>
      <c r="AD289" s="7"/>
      <c r="AE289" s="17">
        <f>C289*'Conversions, Sources &amp; Comments'!$F286/222.6</f>
        <v>0.24539725067385448</v>
      </c>
      <c r="AF289" s="17">
        <f>E289*'Conversions, Sources &amp; Comments'!$F286/222.6</f>
        <v>0.4917311320754717</v>
      </c>
      <c r="AG289" s="16"/>
      <c r="AH289" s="16"/>
      <c r="AI289" s="17">
        <f>'Conversions, Sources &amp; Comments'!$F286*I289/260</f>
        <v>0.24538140000000003</v>
      </c>
      <c r="AJ289" s="16"/>
      <c r="AK289" s="16"/>
      <c r="AL289" s="16"/>
      <c r="AM289" s="17">
        <f>'Conversions, Sources &amp; Comments'!$F286*P289/0.56</f>
        <v>3.1770514285714286</v>
      </c>
      <c r="AN289" s="17">
        <f>'Conversions, Sources &amp; Comments'!$F286*Q289/0.56</f>
        <v>0</v>
      </c>
      <c r="AO289" s="17"/>
      <c r="AP289" s="17">
        <f>'Conversions, Sources &amp; Comments'!$F286*S289/0.835</f>
        <v>0</v>
      </c>
      <c r="AQ289" s="17">
        <f>'Conversions, Sources &amp; Comments'!$F286*T289/0.835</f>
        <v>0</v>
      </c>
      <c r="AR289" s="17">
        <f>'Conversions, Sources &amp; Comments'!$F286*U289/0.835</f>
        <v>0</v>
      </c>
      <c r="AS289" s="17">
        <f>'Conversions, Sources &amp; Comments'!$F286*V289</f>
        <v>54.486432000000001</v>
      </c>
      <c r="AT289" s="17">
        <f>'Conversions, Sources &amp; Comments'!$F286*W289/0.835</f>
        <v>2.6217808383233532</v>
      </c>
      <c r="AU289" s="17">
        <f>'Conversions, Sources &amp; Comments'!$F286*X289/56</f>
        <v>0</v>
      </c>
      <c r="AV289" s="17"/>
      <c r="AW289" s="17"/>
      <c r="AX289" s="17">
        <f>'Conversions, Sources &amp; Comments'!$F286*AA289/1.069</f>
        <v>0.56885640785781111</v>
      </c>
      <c r="AY289" s="17">
        <f>'Conversions, Sources &amp; Comments'!$F286*AB289/56</f>
        <v>1.5574998214285716</v>
      </c>
      <c r="AZ289" s="17">
        <f>'Conversions, Sources &amp; Comments'!$F286*AC289/0.56</f>
        <v>0</v>
      </c>
      <c r="BA289" s="16"/>
      <c r="BB289" s="17">
        <f>0.723707*BD289</f>
        <v>0.1775957080934232</v>
      </c>
      <c r="BC289" s="17">
        <v>4.378374</v>
      </c>
      <c r="BD289" s="17">
        <f t="shared" si="81"/>
        <v>0.24539725067385448</v>
      </c>
      <c r="BE289" s="17"/>
      <c r="BF289" s="17">
        <f t="shared" si="72"/>
        <v>0.5060405331835095</v>
      </c>
      <c r="BG289" s="17">
        <f t="shared" si="75"/>
        <v>0.24538140000000003</v>
      </c>
      <c r="BH289" s="17">
        <v>1.6</v>
      </c>
      <c r="BI289" s="17">
        <v>4.3</v>
      </c>
      <c r="BJ289" s="17">
        <v>5.1387711864406782</v>
      </c>
      <c r="BK289" s="17">
        <f t="shared" si="84"/>
        <v>0.10666666666666667</v>
      </c>
      <c r="BL289" s="17">
        <f t="shared" si="83"/>
        <v>0.56885640785781111</v>
      </c>
      <c r="BM289" s="17">
        <f t="shared" si="85"/>
        <v>1.5574998214285716</v>
      </c>
      <c r="BN289" s="17">
        <v>5</v>
      </c>
      <c r="BO289" s="17">
        <f t="shared" si="87"/>
        <v>3.1770514285714286</v>
      </c>
      <c r="BP289" s="17">
        <f t="shared" si="88"/>
        <v>1.5574998214285716</v>
      </c>
      <c r="BQ289" s="17">
        <v>1.969050793023553</v>
      </c>
      <c r="BR289" s="17">
        <v>3.1695721077654517</v>
      </c>
      <c r="BS289" s="17"/>
      <c r="BT289" s="17">
        <f t="shared" si="73"/>
        <v>0.85761642457908549</v>
      </c>
      <c r="BU289" s="16"/>
      <c r="BV289" s="16">
        <f>BT289/'Conversions, Sources &amp; Comments'!F286</f>
        <v>12.340159782714402</v>
      </c>
    </row>
    <row r="290" spans="1:74" ht="12.75" customHeight="1">
      <c r="A290" s="13">
        <v>1679</v>
      </c>
      <c r="B290" s="14"/>
      <c r="C290" s="15">
        <v>1458</v>
      </c>
      <c r="D290" s="15">
        <v>642</v>
      </c>
      <c r="E290" s="15">
        <v>1802</v>
      </c>
      <c r="F290" s="7"/>
      <c r="G290" s="15">
        <v>1102</v>
      </c>
      <c r="H290" s="15">
        <v>641</v>
      </c>
      <c r="I290" s="15">
        <v>1452</v>
      </c>
      <c r="J290" s="7"/>
      <c r="K290" s="7"/>
      <c r="L290" s="7"/>
      <c r="M290" s="7"/>
      <c r="N290" s="7"/>
      <c r="O290" s="7"/>
      <c r="P290" s="15">
        <v>24.5</v>
      </c>
      <c r="Q290" s="15">
        <v>29.5</v>
      </c>
      <c r="R290" s="7"/>
      <c r="S290" s="15">
        <v>735</v>
      </c>
      <c r="T290" s="7"/>
      <c r="U290" s="7"/>
      <c r="V290" s="15">
        <v>787</v>
      </c>
      <c r="W290" s="7"/>
      <c r="X290" s="7"/>
      <c r="Y290" s="7"/>
      <c r="Z290" s="7"/>
      <c r="AA290" s="15">
        <v>8.75</v>
      </c>
      <c r="AB290" s="7"/>
      <c r="AC290" s="7"/>
      <c r="AD290" s="7"/>
      <c r="AE290" s="17">
        <f>C290*'Conversions, Sources &amp; Comments'!$F287/222.6</f>
        <v>0.4552025336927224</v>
      </c>
      <c r="AF290" s="17">
        <f>E290*'Conversions, Sources &amp; Comments'!$F287/222.6</f>
        <v>0.56260285714285718</v>
      </c>
      <c r="AG290" s="16"/>
      <c r="AH290" s="17">
        <f>G290*'Conversions, Sources &amp; Comments'!$F287/222.6</f>
        <v>0.34405568733153641</v>
      </c>
      <c r="AI290" s="17">
        <f>'Conversions, Sources &amp; Comments'!$F287*I290/260</f>
        <v>0.38811960000000001</v>
      </c>
      <c r="AJ290" s="16"/>
      <c r="AK290" s="16"/>
      <c r="AL290" s="16"/>
      <c r="AM290" s="17">
        <f>'Conversions, Sources &amp; Comments'!$F287*P290/0.56</f>
        <v>3.0405374999999997</v>
      </c>
      <c r="AN290" s="17">
        <f>'Conversions, Sources &amp; Comments'!$F287*Q290/0.56</f>
        <v>3.6610553571428572</v>
      </c>
      <c r="AO290" s="17"/>
      <c r="AP290" s="17">
        <f>'Conversions, Sources &amp; Comments'!$F287*S290/0.835</f>
        <v>61.174886227544917</v>
      </c>
      <c r="AQ290" s="17">
        <f>'Conversions, Sources &amp; Comments'!$F287*T290/0.835</f>
        <v>0</v>
      </c>
      <c r="AR290" s="17">
        <f>'Conversions, Sources &amp; Comments'!$F287*U290/0.835</f>
        <v>0</v>
      </c>
      <c r="AS290" s="17">
        <f>'Conversions, Sources &amp; Comments'!$F287*V290</f>
        <v>54.694926000000002</v>
      </c>
      <c r="AT290" s="17">
        <f>'Conversions, Sources &amp; Comments'!$F287*W290/0.835</f>
        <v>0</v>
      </c>
      <c r="AU290" s="17">
        <f>'Conversions, Sources &amp; Comments'!$F287*X290/56</f>
        <v>0</v>
      </c>
      <c r="AV290" s="17"/>
      <c r="AW290" s="17"/>
      <c r="AX290" s="17">
        <f>'Conversions, Sources &amp; Comments'!$F287*AA290/1.069</f>
        <v>0.56885640785781111</v>
      </c>
      <c r="AY290" s="17">
        <f>'Conversions, Sources &amp; Comments'!$F287*AB290/56</f>
        <v>0</v>
      </c>
      <c r="AZ290" s="17">
        <f>'Conversions, Sources &amp; Comments'!$F287*AC290/0.56</f>
        <v>0</v>
      </c>
      <c r="BA290" s="16"/>
      <c r="BB290" s="17">
        <f>AH290</f>
        <v>0.34405568733153641</v>
      </c>
      <c r="BC290" s="17">
        <v>4.378374</v>
      </c>
      <c r="BD290" s="17">
        <f t="shared" si="81"/>
        <v>0.4552025336927224</v>
      </c>
      <c r="BE290" s="17"/>
      <c r="BF290" s="17">
        <f t="shared" si="72"/>
        <v>0.76711131749747175</v>
      </c>
      <c r="BG290" s="17">
        <f t="shared" si="75"/>
        <v>0.38811960000000001</v>
      </c>
      <c r="BH290" s="17">
        <v>1.6</v>
      </c>
      <c r="BI290" s="17">
        <f t="shared" ref="BI290:BI333" si="89">AN290</f>
        <v>3.6610553571428572</v>
      </c>
      <c r="BJ290" s="17">
        <v>5.7097457627118651</v>
      </c>
      <c r="BK290" s="17">
        <f t="shared" si="84"/>
        <v>0.10666666666666667</v>
      </c>
      <c r="BL290" s="17">
        <f t="shared" si="83"/>
        <v>0.56885640785781111</v>
      </c>
      <c r="BM290" s="17">
        <f t="shared" si="85"/>
        <v>1.8</v>
      </c>
      <c r="BN290" s="17">
        <v>5</v>
      </c>
      <c r="BO290" s="17">
        <f t="shared" si="87"/>
        <v>3.0405374999999997</v>
      </c>
      <c r="BP290" s="17">
        <v>1.8</v>
      </c>
      <c r="BQ290" s="17">
        <v>1.9809364114925079</v>
      </c>
      <c r="BR290" s="17">
        <v>3.1695721077654517</v>
      </c>
      <c r="BS290" s="17"/>
      <c r="BT290" s="17">
        <f t="shared" si="73"/>
        <v>0.99150288314240365</v>
      </c>
      <c r="BU290" s="16"/>
      <c r="BV290" s="16">
        <f>BT290/'Conversions, Sources &amp; Comments'!F287</f>
        <v>14.266639085188114</v>
      </c>
    </row>
    <row r="291" spans="1:74" ht="12.75" customHeight="1">
      <c r="A291" s="13">
        <v>1680</v>
      </c>
      <c r="B291" s="14"/>
      <c r="C291" s="15">
        <v>1279</v>
      </c>
      <c r="D291" s="15">
        <v>560</v>
      </c>
      <c r="E291" s="15">
        <v>1575</v>
      </c>
      <c r="F291" s="15">
        <v>1243</v>
      </c>
      <c r="G291" s="15">
        <v>985</v>
      </c>
      <c r="H291" s="15">
        <v>596</v>
      </c>
      <c r="I291" s="15">
        <v>1316</v>
      </c>
      <c r="J291" s="7"/>
      <c r="K291" s="7"/>
      <c r="L291" s="7"/>
      <c r="M291" s="7"/>
      <c r="N291" s="7"/>
      <c r="O291" s="7"/>
      <c r="P291" s="15">
        <v>25</v>
      </c>
      <c r="Q291" s="15">
        <v>33.5</v>
      </c>
      <c r="R291" s="7"/>
      <c r="S291" s="7"/>
      <c r="T291" s="7"/>
      <c r="U291" s="15">
        <v>56</v>
      </c>
      <c r="V291" s="7"/>
      <c r="W291" s="15">
        <v>35</v>
      </c>
      <c r="X291" s="7"/>
      <c r="Y291" s="7"/>
      <c r="Z291" s="7"/>
      <c r="AA291" s="15">
        <v>8.75</v>
      </c>
      <c r="AB291" s="7"/>
      <c r="AC291" s="7"/>
      <c r="AD291" s="7"/>
      <c r="AE291" s="17">
        <f>C291*'Conversions, Sources &amp; Comments'!$F288/222.6</f>
        <v>0.39931690026954181</v>
      </c>
      <c r="AF291" s="17">
        <f>E291*'Conversions, Sources &amp; Comments'!$F288/222.6</f>
        <v>0.4917311320754717</v>
      </c>
      <c r="AG291" s="17">
        <f>F291*'Conversions, Sources &amp; Comments'!$F288/222.6</f>
        <v>0.38807733153638818</v>
      </c>
      <c r="AH291" s="17">
        <f>G291*'Conversions, Sources &amp; Comments'!$F288/222.6</f>
        <v>0.30752708894878711</v>
      </c>
      <c r="AI291" s="17">
        <f>'Conversions, Sources &amp; Comments'!$F288*I291/260</f>
        <v>0.35176680000000005</v>
      </c>
      <c r="AJ291" s="16"/>
      <c r="AK291" s="16"/>
      <c r="AL291" s="16"/>
      <c r="AM291" s="17">
        <f>'Conversions, Sources &amp; Comments'!$F288*P291/0.56</f>
        <v>3.1025892857142856</v>
      </c>
      <c r="AN291" s="17">
        <f>'Conversions, Sources &amp; Comments'!$F288*Q291/0.56</f>
        <v>4.1574696428571425</v>
      </c>
      <c r="AO291" s="17"/>
      <c r="AP291" s="17">
        <f>'Conversions, Sources &amp; Comments'!$F288*S291/0.835</f>
        <v>0</v>
      </c>
      <c r="AQ291" s="17">
        <f>'Conversions, Sources &amp; Comments'!$F288*T291/0.835</f>
        <v>0</v>
      </c>
      <c r="AR291" s="17">
        <f>'Conversions, Sources &amp; Comments'!$F288*U291/0.835</f>
        <v>4.6609437125748512</v>
      </c>
      <c r="AS291" s="17">
        <f>'Conversions, Sources &amp; Comments'!$F288*V291</f>
        <v>0</v>
      </c>
      <c r="AT291" s="17">
        <f>'Conversions, Sources &amp; Comments'!$F288*W291/0.835</f>
        <v>2.9130898203592817</v>
      </c>
      <c r="AU291" s="17">
        <f>'Conversions, Sources &amp; Comments'!$F288*X291/56</f>
        <v>0</v>
      </c>
      <c r="AV291" s="17"/>
      <c r="AW291" s="17"/>
      <c r="AX291" s="17">
        <f>'Conversions, Sources &amp; Comments'!$F288*AA291/1.069</f>
        <v>0.56885640785781111</v>
      </c>
      <c r="AY291" s="17">
        <f>'Conversions, Sources &amp; Comments'!$F288*AB291/56</f>
        <v>0</v>
      </c>
      <c r="AZ291" s="17">
        <f>'Conversions, Sources &amp; Comments'!$F288*AC291/0.56</f>
        <v>0</v>
      </c>
      <c r="BA291" s="17">
        <v>1.6</v>
      </c>
      <c r="BB291" s="17">
        <f>AH291</f>
        <v>0.30752708894878711</v>
      </c>
      <c r="BC291" s="17">
        <v>4.378374</v>
      </c>
      <c r="BD291" s="17">
        <f t="shared" si="81"/>
        <v>0.39931690026954181</v>
      </c>
      <c r="BE291" s="17"/>
      <c r="BF291" s="17">
        <f t="shared" si="72"/>
        <v>0.69757014131860384</v>
      </c>
      <c r="BG291" s="17">
        <f t="shared" si="75"/>
        <v>0.35176680000000005</v>
      </c>
      <c r="BH291" s="17">
        <v>1.6</v>
      </c>
      <c r="BI291" s="17">
        <f t="shared" si="89"/>
        <v>4.1574696428571425</v>
      </c>
      <c r="BJ291" s="17">
        <v>5.7097457627118651</v>
      </c>
      <c r="BK291" s="17">
        <f t="shared" si="84"/>
        <v>0.10666666666666667</v>
      </c>
      <c r="BL291" s="17">
        <f t="shared" si="83"/>
        <v>0.56885640785781111</v>
      </c>
      <c r="BM291" s="17">
        <f t="shared" si="85"/>
        <v>2</v>
      </c>
      <c r="BN291" s="17">
        <f>AR291</f>
        <v>4.6609437125748512</v>
      </c>
      <c r="BO291" s="17">
        <f t="shared" si="87"/>
        <v>3.1025892857142856</v>
      </c>
      <c r="BP291" s="17">
        <v>2</v>
      </c>
      <c r="BQ291" s="17">
        <v>1.9809364114925079</v>
      </c>
      <c r="BR291" s="17">
        <v>3.2733709604174197</v>
      </c>
      <c r="BS291" s="17"/>
      <c r="BT291" s="17">
        <f t="shared" si="73"/>
        <v>0.96147282478572949</v>
      </c>
      <c r="BU291" s="16"/>
      <c r="BV291" s="16">
        <f>BT291/'Conversions, Sources &amp; Comments'!F288</f>
        <v>13.834539480067475</v>
      </c>
    </row>
    <row r="292" spans="1:74" ht="12.75" customHeight="1">
      <c r="A292" s="13">
        <v>1681</v>
      </c>
      <c r="B292" s="14"/>
      <c r="C292" s="15">
        <v>1027</v>
      </c>
      <c r="D292" s="15">
        <v>637</v>
      </c>
      <c r="E292" s="15">
        <v>1548</v>
      </c>
      <c r="F292" s="15">
        <v>985</v>
      </c>
      <c r="G292" s="15">
        <v>966</v>
      </c>
      <c r="H292" s="7"/>
      <c r="I292" s="15">
        <v>1260</v>
      </c>
      <c r="J292" s="7"/>
      <c r="K292" s="7"/>
      <c r="L292" s="7"/>
      <c r="M292" s="7"/>
      <c r="N292" s="7"/>
      <c r="O292" s="7"/>
      <c r="P292" s="15">
        <v>28</v>
      </c>
      <c r="Q292" s="15">
        <v>31.5</v>
      </c>
      <c r="R292" s="7"/>
      <c r="S292" s="7"/>
      <c r="T292" s="7"/>
      <c r="U292" s="7"/>
      <c r="V292" s="7"/>
      <c r="W292" s="15">
        <v>42</v>
      </c>
      <c r="X292" s="15">
        <v>2100</v>
      </c>
      <c r="Y292" s="7"/>
      <c r="Z292" s="7"/>
      <c r="AA292" s="15">
        <v>8.56</v>
      </c>
      <c r="AB292" s="15">
        <v>1738</v>
      </c>
      <c r="AC292" s="7"/>
      <c r="AD292" s="7"/>
      <c r="AE292" s="17">
        <f>C292*'Conversions, Sources &amp; Comments'!$F289/222.6</f>
        <v>0.32862892722371972</v>
      </c>
      <c r="AF292" s="17">
        <f>E292*'Conversions, Sources &amp; Comments'!$F289/222.6</f>
        <v>0.49534330997304588</v>
      </c>
      <c r="AG292" s="17">
        <f>F292*'Conversions, Sources &amp; Comments'!$F289/222.6</f>
        <v>0.3151893800539084</v>
      </c>
      <c r="AH292" s="17">
        <f>G292*'Conversions, Sources &amp; Comments'!$F289/222.6</f>
        <v>0.30910958490566043</v>
      </c>
      <c r="AI292" s="17">
        <f>'Conversions, Sources &amp; Comments'!$F289*I292/260</f>
        <v>0.34518959999999999</v>
      </c>
      <c r="AJ292" s="16"/>
      <c r="AK292" s="16"/>
      <c r="AL292" s="16"/>
      <c r="AM292" s="17">
        <f>'Conversions, Sources &amp; Comments'!$F289*P292/0.56</f>
        <v>3.56148</v>
      </c>
      <c r="AN292" s="17">
        <f>'Conversions, Sources &amp; Comments'!$F289*Q292/0.56</f>
        <v>4.0066649999999999</v>
      </c>
      <c r="AO292" s="17"/>
      <c r="AP292" s="17">
        <f>'Conversions, Sources &amp; Comments'!$F289*S292/0.835</f>
        <v>0</v>
      </c>
      <c r="AQ292" s="17">
        <f>'Conversions, Sources &amp; Comments'!$F289*T292/0.835</f>
        <v>0</v>
      </c>
      <c r="AR292" s="17">
        <f>'Conversions, Sources &amp; Comments'!$F289*U292/0.835</f>
        <v>0</v>
      </c>
      <c r="AS292" s="17">
        <f>'Conversions, Sources &amp; Comments'!$F289*V292</f>
        <v>0</v>
      </c>
      <c r="AT292" s="17">
        <f>'Conversions, Sources &amp; Comments'!$F289*W292/0.835</f>
        <v>3.5828062275449106</v>
      </c>
      <c r="AU292" s="17">
        <f>'Conversions, Sources &amp; Comments'!$F289*X292/56</f>
        <v>2.6711100000000001</v>
      </c>
      <c r="AV292" s="17"/>
      <c r="AW292" s="17"/>
      <c r="AX292" s="17">
        <f>'Conversions, Sources &amp; Comments'!$F289*AA292/1.069</f>
        <v>0.57036985594013112</v>
      </c>
      <c r="AY292" s="17">
        <f>'Conversions, Sources &amp; Comments'!$F289*AB292/56</f>
        <v>2.2106615142857144</v>
      </c>
      <c r="AZ292" s="17">
        <f>'Conversions, Sources &amp; Comments'!$F289*AC292/0.56</f>
        <v>0</v>
      </c>
      <c r="BA292" s="16"/>
      <c r="BB292" s="17">
        <f>AH292</f>
        <v>0.30910958490566043</v>
      </c>
      <c r="BC292" s="17">
        <v>4.4874648000000006</v>
      </c>
      <c r="BD292" s="17">
        <f t="shared" si="81"/>
        <v>0.32862892722371972</v>
      </c>
      <c r="BE292" s="17"/>
      <c r="BF292" s="17">
        <f t="shared" si="72"/>
        <v>0.61274857302338126</v>
      </c>
      <c r="BG292" s="17">
        <f t="shared" si="75"/>
        <v>0.34518959999999999</v>
      </c>
      <c r="BH292" s="17">
        <v>1.6</v>
      </c>
      <c r="BI292" s="17">
        <f t="shared" si="89"/>
        <v>4.0066649999999999</v>
      </c>
      <c r="BJ292" s="17">
        <v>5.7097457627118651</v>
      </c>
      <c r="BK292" s="17">
        <f t="shared" si="84"/>
        <v>0.10666666666666667</v>
      </c>
      <c r="BL292" s="17">
        <f t="shared" si="83"/>
        <v>0.57036985594013112</v>
      </c>
      <c r="BM292" s="17">
        <f t="shared" si="85"/>
        <v>2.2106615142857144</v>
      </c>
      <c r="BN292" s="17">
        <v>4.8</v>
      </c>
      <c r="BO292" s="17">
        <f t="shared" si="87"/>
        <v>3.56148</v>
      </c>
      <c r="BP292" s="17">
        <f t="shared" ref="BP292:BP310" si="90">AY292</f>
        <v>2.2106615142857144</v>
      </c>
      <c r="BQ292" s="17">
        <v>1.9809364114925079</v>
      </c>
      <c r="BR292" s="17">
        <v>3.2733709604174197</v>
      </c>
      <c r="BS292" s="17"/>
      <c r="BT292" s="17">
        <f t="shared" si="73"/>
        <v>0.92940610764959197</v>
      </c>
      <c r="BU292" s="16"/>
      <c r="BV292" s="16">
        <f>BT292/'Conversions, Sources &amp; Comments'!F289</f>
        <v>13.048032105326886</v>
      </c>
    </row>
    <row r="293" spans="1:74" ht="12.75" customHeight="1">
      <c r="A293" s="13">
        <v>1682</v>
      </c>
      <c r="B293" s="14"/>
      <c r="C293" s="15">
        <v>643</v>
      </c>
      <c r="D293" s="15">
        <v>498</v>
      </c>
      <c r="E293" s="7"/>
      <c r="F293" s="7"/>
      <c r="G293" s="7"/>
      <c r="H293" s="15">
        <v>420</v>
      </c>
      <c r="I293" s="15">
        <v>866</v>
      </c>
      <c r="J293" s="7"/>
      <c r="K293" s="7"/>
      <c r="L293" s="7"/>
      <c r="M293" s="7"/>
      <c r="N293" s="7"/>
      <c r="O293" s="7"/>
      <c r="P293" s="15">
        <v>25</v>
      </c>
      <c r="Q293" s="15">
        <v>31.9</v>
      </c>
      <c r="R293" s="7"/>
      <c r="S293" s="15">
        <v>735</v>
      </c>
      <c r="T293" s="7"/>
      <c r="U293" s="7"/>
      <c r="V293" s="15">
        <v>770</v>
      </c>
      <c r="W293" s="15">
        <v>52.5</v>
      </c>
      <c r="X293" s="15">
        <v>1750</v>
      </c>
      <c r="Y293" s="7"/>
      <c r="Z293" s="7"/>
      <c r="AA293" s="15">
        <v>8.16</v>
      </c>
      <c r="AB293" s="15">
        <v>1706</v>
      </c>
      <c r="AC293" s="7"/>
      <c r="AD293" s="7"/>
      <c r="AE293" s="17">
        <f>C293*'Conversions, Sources &amp; Comments'!$F290/222.6</f>
        <v>0.20575306738544477</v>
      </c>
      <c r="AF293" s="16"/>
      <c r="AG293" s="16"/>
      <c r="AH293" s="16"/>
      <c r="AI293" s="17">
        <f>'Conversions, Sources &amp; Comments'!$F290*I293/260</f>
        <v>0.23724936000000002</v>
      </c>
      <c r="AJ293" s="16"/>
      <c r="AK293" s="16"/>
      <c r="AL293" s="16"/>
      <c r="AM293" s="17">
        <f>'Conversions, Sources &amp; Comments'!$F290*P293/0.56</f>
        <v>3.1798928571428573</v>
      </c>
      <c r="AN293" s="17">
        <f>'Conversions, Sources &amp; Comments'!$F290*Q293/0.56</f>
        <v>4.057543285714285</v>
      </c>
      <c r="AO293" s="17"/>
      <c r="AP293" s="17">
        <f>'Conversions, Sources &amp; Comments'!$F290*S293/0.835</f>
        <v>62.699108982035938</v>
      </c>
      <c r="AQ293" s="17">
        <f>'Conversions, Sources &amp; Comments'!$F290*T293/0.835</f>
        <v>0</v>
      </c>
      <c r="AR293" s="17">
        <f>'Conversions, Sources &amp; Comments'!$F290*U293/0.835</f>
        <v>0</v>
      </c>
      <c r="AS293" s="17">
        <f>'Conversions, Sources &amp; Comments'!$F290*V293</f>
        <v>54.846792000000001</v>
      </c>
      <c r="AT293" s="17">
        <f>'Conversions, Sources &amp; Comments'!$F290*W293/0.835</f>
        <v>4.4785077844311383</v>
      </c>
      <c r="AU293" s="17">
        <f>'Conversions, Sources &amp; Comments'!$F290*X293/56</f>
        <v>2.2259250000000002</v>
      </c>
      <c r="AV293" s="17"/>
      <c r="AW293" s="17"/>
      <c r="AX293" s="17">
        <f>'Conversions, Sources &amp; Comments'!$F290*AA293/1.069</f>
        <v>0.54371705893358291</v>
      </c>
      <c r="AY293" s="17">
        <f>'Conversions, Sources &amp; Comments'!$F290*AB293/56</f>
        <v>2.1699588857142857</v>
      </c>
      <c r="AZ293" s="17">
        <f>'Conversions, Sources &amp; Comments'!$F290*AC293/0.56</f>
        <v>0</v>
      </c>
      <c r="BA293" s="16"/>
      <c r="BB293" s="17">
        <f>0.723707*BD293</f>
        <v>0.14890493513831807</v>
      </c>
      <c r="BC293" s="17">
        <v>4.4874648000000006</v>
      </c>
      <c r="BD293" s="17">
        <f t="shared" si="81"/>
        <v>0.20575306738544477</v>
      </c>
      <c r="BE293" s="17"/>
      <c r="BF293" s="17">
        <f t="shared" si="72"/>
        <v>0.4598482425853434</v>
      </c>
      <c r="BG293" s="17">
        <f t="shared" si="75"/>
        <v>0.23724936000000002</v>
      </c>
      <c r="BH293" s="17">
        <v>1.6</v>
      </c>
      <c r="BI293" s="17">
        <f t="shared" si="89"/>
        <v>4.057543285714285</v>
      </c>
      <c r="BJ293" s="17">
        <v>5.7097457627118651</v>
      </c>
      <c r="BK293" s="17">
        <f t="shared" si="84"/>
        <v>0.10666666666666667</v>
      </c>
      <c r="BL293" s="17">
        <f t="shared" si="83"/>
        <v>0.54371705893358291</v>
      </c>
      <c r="BM293" s="17">
        <f t="shared" si="85"/>
        <v>2.1699588857142857</v>
      </c>
      <c r="BN293" s="17">
        <v>4.8</v>
      </c>
      <c r="BO293" s="17">
        <f t="shared" si="87"/>
        <v>3.1798928571428573</v>
      </c>
      <c r="BP293" s="17">
        <f t="shared" si="90"/>
        <v>2.1699588857142857</v>
      </c>
      <c r="BQ293" s="17">
        <v>1.9809364114925079</v>
      </c>
      <c r="BR293" s="17">
        <v>3.1695721077654517</v>
      </c>
      <c r="BS293" s="17"/>
      <c r="BT293" s="17">
        <f t="shared" si="73"/>
        <v>0.83485103955899476</v>
      </c>
      <c r="BU293" s="16"/>
      <c r="BV293" s="16">
        <f>BT293/'Conversions, Sources &amp; Comments'!F290</f>
        <v>11.720563355107915</v>
      </c>
    </row>
    <row r="294" spans="1:74" ht="12.75" customHeight="1">
      <c r="A294" s="13">
        <v>1683</v>
      </c>
      <c r="B294" s="14"/>
      <c r="C294" s="15">
        <v>742</v>
      </c>
      <c r="D294" s="15">
        <v>510</v>
      </c>
      <c r="E294" s="15">
        <v>1085</v>
      </c>
      <c r="F294" s="7"/>
      <c r="G294" s="15">
        <v>651</v>
      </c>
      <c r="H294" s="7"/>
      <c r="I294" s="15">
        <v>892</v>
      </c>
      <c r="J294" s="7"/>
      <c r="K294" s="7"/>
      <c r="L294" s="7"/>
      <c r="M294" s="7"/>
      <c r="N294" s="7"/>
      <c r="O294" s="7"/>
      <c r="P294" s="15">
        <v>24</v>
      </c>
      <c r="Q294" s="15">
        <v>27.1</v>
      </c>
      <c r="R294" s="7"/>
      <c r="S294" s="7"/>
      <c r="T294" s="7"/>
      <c r="U294" s="7"/>
      <c r="V294" s="7"/>
      <c r="W294" s="15">
        <v>56</v>
      </c>
      <c r="X294" s="15">
        <v>2100</v>
      </c>
      <c r="Y294" s="7"/>
      <c r="Z294" s="7"/>
      <c r="AA294" s="15">
        <v>8.31</v>
      </c>
      <c r="AB294" s="15">
        <v>1592</v>
      </c>
      <c r="AC294" s="7"/>
      <c r="AD294" s="7"/>
      <c r="AE294" s="17">
        <f>C294*'Conversions, Sources &amp; Comments'!$F291/222.6</f>
        <v>0.23743200000000003</v>
      </c>
      <c r="AF294" s="17">
        <f>E294*'Conversions, Sources &amp; Comments'!$F291/222.6</f>
        <v>0.34718830188679245</v>
      </c>
      <c r="AG294" s="16"/>
      <c r="AH294" s="17">
        <f>G294*'Conversions, Sources &amp; Comments'!$F291/222.6</f>
        <v>0.20831298113207547</v>
      </c>
      <c r="AI294" s="17">
        <f>'Conversions, Sources &amp; Comments'!$F291*I294/260</f>
        <v>0.24437232</v>
      </c>
      <c r="AJ294" s="16"/>
      <c r="AK294" s="16"/>
      <c r="AL294" s="16"/>
      <c r="AM294" s="17">
        <f>'Conversions, Sources &amp; Comments'!$F291*P294/0.56</f>
        <v>3.0526971428571428</v>
      </c>
      <c r="AN294" s="17">
        <f>'Conversions, Sources &amp; Comments'!$F291*Q294/0.56</f>
        <v>3.4470038571428572</v>
      </c>
      <c r="AO294" s="17"/>
      <c r="AP294" s="17">
        <f>'Conversions, Sources &amp; Comments'!$F291*S294/0.835</f>
        <v>0</v>
      </c>
      <c r="AQ294" s="17">
        <f>'Conversions, Sources &amp; Comments'!$F291*T294/0.835</f>
        <v>0</v>
      </c>
      <c r="AR294" s="17">
        <f>'Conversions, Sources &amp; Comments'!$F291*U294/0.835</f>
        <v>0</v>
      </c>
      <c r="AS294" s="17">
        <f>'Conversions, Sources &amp; Comments'!$F291*V294</f>
        <v>0</v>
      </c>
      <c r="AT294" s="17">
        <f>'Conversions, Sources &amp; Comments'!$F291*W294/0.835</f>
        <v>4.7770749700598811</v>
      </c>
      <c r="AU294" s="17">
        <f>'Conversions, Sources &amp; Comments'!$F291*X294/56</f>
        <v>2.6711100000000001</v>
      </c>
      <c r="AV294" s="17"/>
      <c r="AW294" s="17"/>
      <c r="AX294" s="17">
        <f>'Conversions, Sources &amp; Comments'!$F291*AA294/1.069</f>
        <v>0.55371185781103849</v>
      </c>
      <c r="AY294" s="17">
        <f>'Conversions, Sources &amp; Comments'!$F291*AB294/56</f>
        <v>2.0249557714285715</v>
      </c>
      <c r="AZ294" s="17">
        <f>'Conversions, Sources &amp; Comments'!$F291*AC294/0.56</f>
        <v>0</v>
      </c>
      <c r="BA294" s="16"/>
      <c r="BB294" s="17">
        <f>AH294</f>
        <v>0.20831298113207547</v>
      </c>
      <c r="BC294" s="17">
        <v>4.4874648000000006</v>
      </c>
      <c r="BD294" s="17">
        <f t="shared" si="81"/>
        <v>0.23743200000000003</v>
      </c>
      <c r="BE294" s="17"/>
      <c r="BF294" s="17">
        <f t="shared" ref="BF294:BF357" si="91">0.074702+1.244348*BD294+(0.011645+0.017128)*BC294</f>
        <v>0.49926785902640003</v>
      </c>
      <c r="BG294" s="17">
        <f t="shared" si="75"/>
        <v>0.24437232</v>
      </c>
      <c r="BH294" s="17">
        <v>1.6</v>
      </c>
      <c r="BI294" s="17">
        <f t="shared" si="89"/>
        <v>3.4470038571428572</v>
      </c>
      <c r="BJ294" s="17">
        <v>5.7097457627118651</v>
      </c>
      <c r="BK294" s="17">
        <f t="shared" si="84"/>
        <v>0.10666666666666667</v>
      </c>
      <c r="BL294" s="17">
        <f t="shared" si="83"/>
        <v>0.55371185781103849</v>
      </c>
      <c r="BM294" s="17">
        <f t="shared" si="85"/>
        <v>2.0249557714285715</v>
      </c>
      <c r="BN294" s="17">
        <v>4.8</v>
      </c>
      <c r="BO294" s="17">
        <f t="shared" si="87"/>
        <v>3.0526971428571428</v>
      </c>
      <c r="BP294" s="17">
        <f t="shared" si="90"/>
        <v>2.0249557714285715</v>
      </c>
      <c r="BQ294" s="17">
        <v>1.9262144452600864</v>
      </c>
      <c r="BR294" s="17">
        <v>3.1695721077654517</v>
      </c>
      <c r="BS294" s="17"/>
      <c r="BT294" s="17">
        <f t="shared" ref="BT294:BT357" si="92">(182*$BF294+$BG$6*$BG294+$BH$6*$BH294+$BI$6*$BI294+$BJ$6*$BJ294+$BK$6*$BK294+$BL$6*$BL294+$BM$6*$BM294+$BN$6*$BN294+$BO$6*$BO294+$BP$6*$BP294+5*$BQ294)/414.8987</f>
        <v>0.84649406856054898</v>
      </c>
      <c r="BU294" s="16"/>
      <c r="BV294" s="16">
        <f>BT294/'Conversions, Sources &amp; Comments'!F291</f>
        <v>11.884021088993185</v>
      </c>
    </row>
    <row r="295" spans="1:74" ht="12.75" customHeight="1">
      <c r="A295" s="13">
        <v>1684</v>
      </c>
      <c r="B295" s="14"/>
      <c r="C295" s="15">
        <v>820</v>
      </c>
      <c r="D295" s="15">
        <v>724</v>
      </c>
      <c r="E295" s="15">
        <v>1207</v>
      </c>
      <c r="F295" s="7"/>
      <c r="G295" s="7"/>
      <c r="H295" s="15">
        <v>735</v>
      </c>
      <c r="I295" s="15">
        <v>1470</v>
      </c>
      <c r="J295" s="7"/>
      <c r="K295" s="7"/>
      <c r="L295" s="7"/>
      <c r="M295" s="7"/>
      <c r="N295" s="7"/>
      <c r="O295" s="7"/>
      <c r="P295" s="15">
        <v>24.5</v>
      </c>
      <c r="Q295" s="15">
        <v>35</v>
      </c>
      <c r="R295" s="7"/>
      <c r="S295" s="15">
        <v>735</v>
      </c>
      <c r="T295" s="7"/>
      <c r="U295" s="7"/>
      <c r="V295" s="15">
        <v>770</v>
      </c>
      <c r="W295" s="15">
        <v>52.5</v>
      </c>
      <c r="X295" s="15">
        <v>1925</v>
      </c>
      <c r="Y295" s="7"/>
      <c r="Z295" s="7"/>
      <c r="AA295" s="15">
        <v>8.4600000000000009</v>
      </c>
      <c r="AB295" s="15">
        <v>1790</v>
      </c>
      <c r="AC295" s="7"/>
      <c r="AD295" s="7"/>
      <c r="AE295" s="17">
        <f>C295*'Conversions, Sources &amp; Comments'!$F292/222.6</f>
        <v>0.2623911590296496</v>
      </c>
      <c r="AF295" s="17">
        <f>E295*'Conversions, Sources &amp; Comments'!$F292/222.6</f>
        <v>0.38622698652291104</v>
      </c>
      <c r="AG295" s="16"/>
      <c r="AH295" s="16"/>
      <c r="AI295" s="17">
        <f>'Conversions, Sources &amp; Comments'!$F292*I295/260</f>
        <v>0.40272120000000006</v>
      </c>
      <c r="AJ295" s="16"/>
      <c r="AK295" s="16"/>
      <c r="AL295" s="16"/>
      <c r="AM295" s="17">
        <f>'Conversions, Sources &amp; Comments'!$F292*P295/0.56</f>
        <v>3.116295</v>
      </c>
      <c r="AN295" s="17">
        <f>'Conversions, Sources &amp; Comments'!$F292*Q295/0.56</f>
        <v>4.4518499999999994</v>
      </c>
      <c r="AO295" s="17"/>
      <c r="AP295" s="17">
        <f>'Conversions, Sources &amp; Comments'!$F292*S295/0.835</f>
        <v>62.699108982035938</v>
      </c>
      <c r="AQ295" s="17">
        <f>'Conversions, Sources &amp; Comments'!$F292*T295/0.835</f>
        <v>0</v>
      </c>
      <c r="AR295" s="17">
        <f>'Conversions, Sources &amp; Comments'!$F292*U295/0.835</f>
        <v>0</v>
      </c>
      <c r="AS295" s="17">
        <f>'Conversions, Sources &amp; Comments'!$F292*V295</f>
        <v>54.846792000000001</v>
      </c>
      <c r="AT295" s="17">
        <f>'Conversions, Sources &amp; Comments'!$F292*W295/0.835</f>
        <v>4.4785077844311383</v>
      </c>
      <c r="AU295" s="17">
        <f>'Conversions, Sources &amp; Comments'!$F292*X295/56</f>
        <v>2.4485175000000003</v>
      </c>
      <c r="AV295" s="17"/>
      <c r="AW295" s="17"/>
      <c r="AX295" s="17">
        <f>'Conversions, Sources &amp; Comments'!$F292*AA295/1.069</f>
        <v>0.56370665668849407</v>
      </c>
      <c r="AY295" s="17">
        <f>'Conversions, Sources &amp; Comments'!$F292*AB295/56</f>
        <v>2.2768032857142857</v>
      </c>
      <c r="AZ295" s="17">
        <f>'Conversions, Sources &amp; Comments'!$F292*AC295/0.56</f>
        <v>0</v>
      </c>
      <c r="BA295" s="16"/>
      <c r="BB295" s="17">
        <f>0.723707*BD295</f>
        <v>0.18989431852787061</v>
      </c>
      <c r="BC295" s="17">
        <v>4.4874648000000006</v>
      </c>
      <c r="BD295" s="17">
        <f t="shared" si="81"/>
        <v>0.2623911590296496</v>
      </c>
      <c r="BE295" s="17"/>
      <c r="BF295" s="17">
        <f t="shared" si="91"/>
        <v>0.53032573864662647</v>
      </c>
      <c r="BG295" s="17">
        <f t="shared" si="75"/>
        <v>0.40272120000000006</v>
      </c>
      <c r="BH295" s="17">
        <v>1.6</v>
      </c>
      <c r="BI295" s="17">
        <f t="shared" si="89"/>
        <v>4.4518499999999994</v>
      </c>
      <c r="BJ295" s="17">
        <v>5.4161016949152545</v>
      </c>
      <c r="BK295" s="17">
        <f t="shared" si="84"/>
        <v>0.10666666666666667</v>
      </c>
      <c r="BL295" s="17">
        <f t="shared" si="83"/>
        <v>0.56370665668849407</v>
      </c>
      <c r="BM295" s="17">
        <f t="shared" si="85"/>
        <v>2.2768032857142857</v>
      </c>
      <c r="BN295" s="17">
        <v>4.8</v>
      </c>
      <c r="BO295" s="17">
        <f t="shared" si="87"/>
        <v>3.116295</v>
      </c>
      <c r="BP295" s="17">
        <f t="shared" si="90"/>
        <v>2.2768032857142857</v>
      </c>
      <c r="BQ295" s="17">
        <v>2.3033753156606629</v>
      </c>
      <c r="BR295" s="17">
        <v>3.1695721077654517</v>
      </c>
      <c r="BS295" s="17"/>
      <c r="BT295" s="17">
        <f t="shared" si="92"/>
        <v>0.90136227106818012</v>
      </c>
      <c r="BU295" s="16"/>
      <c r="BV295" s="16">
        <f>BT295/'Conversions, Sources &amp; Comments'!F292</f>
        <v>12.654321673407967</v>
      </c>
    </row>
    <row r="296" spans="1:74" ht="12.75" customHeight="1">
      <c r="A296" s="13">
        <v>1685</v>
      </c>
      <c r="B296" s="14"/>
      <c r="C296" s="15">
        <v>757</v>
      </c>
      <c r="D296" s="15">
        <v>428</v>
      </c>
      <c r="E296" s="15">
        <v>1120</v>
      </c>
      <c r="F296" s="15">
        <v>861</v>
      </c>
      <c r="G296" s="15">
        <v>588</v>
      </c>
      <c r="H296" s="15">
        <v>539</v>
      </c>
      <c r="I296" s="15">
        <v>1228</v>
      </c>
      <c r="J296" s="7"/>
      <c r="K296" s="7"/>
      <c r="L296" s="7"/>
      <c r="M296" s="7"/>
      <c r="N296" s="7"/>
      <c r="O296" s="7"/>
      <c r="P296" s="15">
        <v>26.2</v>
      </c>
      <c r="Q296" s="15">
        <v>34.1</v>
      </c>
      <c r="R296" s="7"/>
      <c r="S296" s="15">
        <v>735</v>
      </c>
      <c r="T296" s="7"/>
      <c r="U296" s="7"/>
      <c r="V296" s="15">
        <v>735</v>
      </c>
      <c r="W296" s="15">
        <v>42</v>
      </c>
      <c r="X296" s="15">
        <v>2100</v>
      </c>
      <c r="Y296" s="7"/>
      <c r="Z296" s="7"/>
      <c r="AA296" s="15">
        <v>8.75</v>
      </c>
      <c r="AB296" s="15">
        <v>1636</v>
      </c>
      <c r="AC296" s="7"/>
      <c r="AD296" s="7"/>
      <c r="AE296" s="17">
        <f>C296*'Conversions, Sources &amp; Comments'!$F293/222.6</f>
        <v>0.24223183827493264</v>
      </c>
      <c r="AF296" s="17">
        <f>E296*'Conversions, Sources &amp; Comments'!$F293/222.6</f>
        <v>0.35838792452830193</v>
      </c>
      <c r="AG296" s="17">
        <f>F296*'Conversions, Sources &amp; Comments'!$F293/222.6</f>
        <v>0.27551071698113211</v>
      </c>
      <c r="AH296" s="17">
        <f>G296*'Conversions, Sources &amp; Comments'!$F293/222.6</f>
        <v>0.18815366037735851</v>
      </c>
      <c r="AI296" s="17">
        <f>'Conversions, Sources &amp; Comments'!$F293*I296/260</f>
        <v>0.33642288000000004</v>
      </c>
      <c r="AJ296" s="16"/>
      <c r="AK296" s="16"/>
      <c r="AL296" s="16"/>
      <c r="AM296" s="17">
        <f>'Conversions, Sources &amp; Comments'!$F293*P296/0.56</f>
        <v>3.3325277142857144</v>
      </c>
      <c r="AN296" s="17">
        <f>'Conversions, Sources &amp; Comments'!$F293*Q296/0.56</f>
        <v>4.3373738571428566</v>
      </c>
      <c r="AO296" s="17"/>
      <c r="AP296" s="17">
        <f>'Conversions, Sources &amp; Comments'!$F293*S296/0.835</f>
        <v>62.699108982035938</v>
      </c>
      <c r="AQ296" s="17">
        <f>'Conversions, Sources &amp; Comments'!$F293*T296/0.835</f>
        <v>0</v>
      </c>
      <c r="AR296" s="17">
        <f>'Conversions, Sources &amp; Comments'!$F293*U296/0.835</f>
        <v>0</v>
      </c>
      <c r="AS296" s="17">
        <f>'Conversions, Sources &amp; Comments'!$F293*V296</f>
        <v>52.353756000000004</v>
      </c>
      <c r="AT296" s="17">
        <f>'Conversions, Sources &amp; Comments'!$F293*W296/0.835</f>
        <v>3.5828062275449106</v>
      </c>
      <c r="AU296" s="17">
        <f>'Conversions, Sources &amp; Comments'!$F293*X296/56</f>
        <v>2.6711100000000001</v>
      </c>
      <c r="AV296" s="17"/>
      <c r="AW296" s="17"/>
      <c r="AX296" s="17">
        <f>'Conversions, Sources &amp; Comments'!$F293*AA296/1.069</f>
        <v>0.58302993451824137</v>
      </c>
      <c r="AY296" s="17">
        <f>'Conversions, Sources &amp; Comments'!$F293*AB296/56</f>
        <v>2.0809218857142859</v>
      </c>
      <c r="AZ296" s="17">
        <f>'Conversions, Sources &amp; Comments'!$F293*AC296/0.56</f>
        <v>0</v>
      </c>
      <c r="BA296" s="16"/>
      <c r="BB296" s="17">
        <f>AH296</f>
        <v>0.18815366037735851</v>
      </c>
      <c r="BC296" s="17">
        <v>4.4874648000000006</v>
      </c>
      <c r="BD296" s="17">
        <f t="shared" si="81"/>
        <v>0.24223183827493264</v>
      </c>
      <c r="BE296" s="17"/>
      <c r="BF296" s="17">
        <f t="shared" si="91"/>
        <v>0.5052405281841359</v>
      </c>
      <c r="BG296" s="17">
        <f t="shared" ref="BG296:BG359" si="93">AI296</f>
        <v>0.33642288000000004</v>
      </c>
      <c r="BH296" s="17">
        <v>1.6</v>
      </c>
      <c r="BI296" s="17">
        <f t="shared" si="89"/>
        <v>4.3373738571428566</v>
      </c>
      <c r="BJ296" s="17">
        <v>4.2266949152542379</v>
      </c>
      <c r="BK296" s="17">
        <f t="shared" si="84"/>
        <v>0.10666666666666667</v>
      </c>
      <c r="BL296" s="17">
        <f t="shared" ref="BL296:BL328" si="94">AX296</f>
        <v>0.58302993451824137</v>
      </c>
      <c r="BM296" s="17">
        <f t="shared" si="85"/>
        <v>2.0809218857142859</v>
      </c>
      <c r="BN296" s="17">
        <v>4.8</v>
      </c>
      <c r="BO296" s="17">
        <f t="shared" si="87"/>
        <v>3.3325277142857144</v>
      </c>
      <c r="BP296" s="17">
        <f t="shared" si="90"/>
        <v>2.0809218857142859</v>
      </c>
      <c r="BQ296" s="17">
        <v>2.3091481861259777</v>
      </c>
      <c r="BR296" s="17">
        <v>3.1695721077654517</v>
      </c>
      <c r="BS296" s="17"/>
      <c r="BT296" s="17">
        <f t="shared" si="92"/>
        <v>0.87315324210090628</v>
      </c>
      <c r="BU296" s="16"/>
      <c r="BV296" s="16">
        <f>BT296/'Conversions, Sources &amp; Comments'!F293</f>
        <v>12.25829208785261</v>
      </c>
    </row>
    <row r="297" spans="1:74" ht="12.75" customHeight="1">
      <c r="A297" s="13">
        <v>1686</v>
      </c>
      <c r="B297" s="14"/>
      <c r="C297" s="15">
        <v>700</v>
      </c>
      <c r="D297" s="15">
        <v>452</v>
      </c>
      <c r="E297" s="15">
        <v>1155</v>
      </c>
      <c r="F297" s="7"/>
      <c r="G297" s="15">
        <v>821</v>
      </c>
      <c r="H297" s="15">
        <v>587</v>
      </c>
      <c r="I297" s="15">
        <v>1028</v>
      </c>
      <c r="J297" s="7"/>
      <c r="K297" s="7"/>
      <c r="L297" s="7"/>
      <c r="M297" s="7"/>
      <c r="N297" s="7"/>
      <c r="O297" s="7"/>
      <c r="P297" s="15">
        <v>25.3</v>
      </c>
      <c r="Q297" s="15">
        <v>35</v>
      </c>
      <c r="R297" s="7"/>
      <c r="S297" s="15">
        <v>735</v>
      </c>
      <c r="T297" s="7"/>
      <c r="U297" s="15">
        <v>59.5</v>
      </c>
      <c r="V297" s="15">
        <v>735</v>
      </c>
      <c r="W297" s="15">
        <v>48.1</v>
      </c>
      <c r="X297" s="15">
        <v>1925</v>
      </c>
      <c r="Y297" s="7"/>
      <c r="Z297" s="7"/>
      <c r="AA297" s="15">
        <v>8.31</v>
      </c>
      <c r="AB297" s="15">
        <v>1890</v>
      </c>
      <c r="AC297" s="7"/>
      <c r="AD297" s="7"/>
      <c r="AE297" s="17">
        <f>C297*'Conversions, Sources &amp; Comments'!$F294/222.6</f>
        <v>0.22399245283018868</v>
      </c>
      <c r="AF297" s="17">
        <f>E297*'Conversions, Sources &amp; Comments'!$F294/222.6</f>
        <v>0.36958754716981135</v>
      </c>
      <c r="AG297" s="16"/>
      <c r="AH297" s="17">
        <f>G297*'Conversions, Sources &amp; Comments'!$F294/222.6</f>
        <v>0.26271114824797848</v>
      </c>
      <c r="AI297" s="17">
        <f>'Conversions, Sources &amp; Comments'!$F294*I297/260</f>
        <v>0.28163087999999997</v>
      </c>
      <c r="AJ297" s="16"/>
      <c r="AK297" s="16"/>
      <c r="AL297" s="16"/>
      <c r="AM297" s="17">
        <f>'Conversions, Sources &amp; Comments'!$F294*P297/0.56</f>
        <v>3.2180515714285716</v>
      </c>
      <c r="AN297" s="17">
        <f>'Conversions, Sources &amp; Comments'!$F294*Q297/0.56</f>
        <v>4.4518499999999994</v>
      </c>
      <c r="AO297" s="17"/>
      <c r="AP297" s="17">
        <f>'Conversions, Sources &amp; Comments'!$F294*S297/0.835</f>
        <v>62.699108982035938</v>
      </c>
      <c r="AQ297" s="17">
        <f>'Conversions, Sources &amp; Comments'!$F294*T297/0.835</f>
        <v>0</v>
      </c>
      <c r="AR297" s="17">
        <f>'Conversions, Sources &amp; Comments'!$F294*U297/0.835</f>
        <v>5.0756421556886231</v>
      </c>
      <c r="AS297" s="17">
        <f>'Conversions, Sources &amp; Comments'!$F294*V297</f>
        <v>52.353756000000004</v>
      </c>
      <c r="AT297" s="17">
        <f>'Conversions, Sources &amp; Comments'!$F294*W297/0.835</f>
        <v>4.1031661796407191</v>
      </c>
      <c r="AU297" s="17">
        <f>'Conversions, Sources &amp; Comments'!$F294*X297/56</f>
        <v>2.4485175000000003</v>
      </c>
      <c r="AV297" s="17"/>
      <c r="AW297" s="17"/>
      <c r="AX297" s="17">
        <f>'Conversions, Sources &amp; Comments'!$F294*AA297/1.069</f>
        <v>0.55371185781103849</v>
      </c>
      <c r="AY297" s="17">
        <f>'Conversions, Sources &amp; Comments'!$F294*AB297/56</f>
        <v>2.4039989999999998</v>
      </c>
      <c r="AZ297" s="17">
        <f>'Conversions, Sources &amp; Comments'!$F294*AC297/0.56</f>
        <v>0</v>
      </c>
      <c r="BA297" s="16"/>
      <c r="BB297" s="17">
        <f>AH297</f>
        <v>0.26271114824797848</v>
      </c>
      <c r="BC297" s="17">
        <v>4.4874648000000006</v>
      </c>
      <c r="BD297" s="17">
        <f t="shared" si="81"/>
        <v>0.22399245283018868</v>
      </c>
      <c r="BE297" s="17"/>
      <c r="BF297" s="17">
        <f t="shared" si="91"/>
        <v>0.48254438538473959</v>
      </c>
      <c r="BG297" s="17">
        <f t="shared" si="93"/>
        <v>0.28163087999999997</v>
      </c>
      <c r="BH297" s="17">
        <v>1.6</v>
      </c>
      <c r="BI297" s="17">
        <f t="shared" si="89"/>
        <v>4.4518499999999994</v>
      </c>
      <c r="BJ297" s="17">
        <v>3.804025423728814</v>
      </c>
      <c r="BK297" s="17">
        <f t="shared" si="84"/>
        <v>0.10666666666666667</v>
      </c>
      <c r="BL297" s="17">
        <f t="shared" si="94"/>
        <v>0.55371185781103849</v>
      </c>
      <c r="BM297" s="17">
        <f t="shared" si="85"/>
        <v>2.4039989999999998</v>
      </c>
      <c r="BN297" s="17">
        <f>AR297</f>
        <v>5.0756421556886231</v>
      </c>
      <c r="BO297" s="17">
        <f t="shared" si="87"/>
        <v>3.2180515714285716</v>
      </c>
      <c r="BP297" s="17">
        <f t="shared" si="90"/>
        <v>2.4039989999999998</v>
      </c>
      <c r="BQ297" s="17">
        <v>2.2302522897666734</v>
      </c>
      <c r="BR297" s="17">
        <v>3.1695721077654517</v>
      </c>
      <c r="BS297" s="17"/>
      <c r="BT297" s="17">
        <f t="shared" si="92"/>
        <v>0.8453096189616377</v>
      </c>
      <c r="BU297" s="16"/>
      <c r="BV297" s="16">
        <f>BT297/'Conversions, Sources &amp; Comments'!F294</f>
        <v>11.867392473938329</v>
      </c>
    </row>
    <row r="298" spans="1:74" ht="12.75" customHeight="1">
      <c r="A298" s="13">
        <v>1687</v>
      </c>
      <c r="B298" s="14"/>
      <c r="C298" s="15">
        <v>849</v>
      </c>
      <c r="D298" s="15">
        <v>636</v>
      </c>
      <c r="E298" s="15">
        <v>1102</v>
      </c>
      <c r="F298" s="7"/>
      <c r="G298" s="7"/>
      <c r="H298" s="15">
        <v>653</v>
      </c>
      <c r="I298" s="15">
        <v>918</v>
      </c>
      <c r="J298" s="7"/>
      <c r="K298" s="7"/>
      <c r="L298" s="7"/>
      <c r="M298" s="7"/>
      <c r="N298" s="7"/>
      <c r="O298" s="7"/>
      <c r="P298" s="15">
        <v>24.3</v>
      </c>
      <c r="Q298" s="15">
        <v>32.299999999999997</v>
      </c>
      <c r="R298" s="7"/>
      <c r="S298" s="15">
        <v>735</v>
      </c>
      <c r="T298" s="15">
        <v>49</v>
      </c>
      <c r="U298" s="7"/>
      <c r="V298" s="15">
        <v>735</v>
      </c>
      <c r="W298" s="15">
        <v>45.5</v>
      </c>
      <c r="X298" s="7"/>
      <c r="Y298" s="7"/>
      <c r="Z298" s="7"/>
      <c r="AA298" s="15">
        <v>7.87</v>
      </c>
      <c r="AB298" s="15">
        <v>1916</v>
      </c>
      <c r="AC298" s="7"/>
      <c r="AD298" s="7"/>
      <c r="AE298" s="17">
        <f>C298*'Conversions, Sources &amp; Comments'!$F295/222.6</f>
        <v>0.27167084636118599</v>
      </c>
      <c r="AF298" s="17">
        <f>E298*'Conversions, Sources &amp; Comments'!$F295/222.6</f>
        <v>0.35262811859838278</v>
      </c>
      <c r="AG298" s="16"/>
      <c r="AH298" s="16"/>
      <c r="AI298" s="17">
        <f>'Conversions, Sources &amp; Comments'!$F295*I298/260</f>
        <v>0.25149527999999999</v>
      </c>
      <c r="AJ298" s="16"/>
      <c r="AK298" s="16"/>
      <c r="AL298" s="16"/>
      <c r="AM298" s="17">
        <f>'Conversions, Sources &amp; Comments'!$F295*P298/0.56</f>
        <v>3.090855857142857</v>
      </c>
      <c r="AN298" s="17">
        <f>'Conversions, Sources &amp; Comments'!$F295*Q298/0.56</f>
        <v>4.108421571428571</v>
      </c>
      <c r="AO298" s="17"/>
      <c r="AP298" s="17">
        <f>'Conversions, Sources &amp; Comments'!$F295*S298/0.835</f>
        <v>62.699108982035938</v>
      </c>
      <c r="AQ298" s="17">
        <f>'Conversions, Sources &amp; Comments'!$F295*T298/0.835</f>
        <v>4.1799405988023954</v>
      </c>
      <c r="AR298" s="17">
        <f>'Conversions, Sources &amp; Comments'!$F295*U298/0.835</f>
        <v>0</v>
      </c>
      <c r="AS298" s="17">
        <f>'Conversions, Sources &amp; Comments'!$F295*V298</f>
        <v>52.353756000000004</v>
      </c>
      <c r="AT298" s="17">
        <f>'Conversions, Sources &amp; Comments'!$F295*W298/0.835</f>
        <v>3.881373413173653</v>
      </c>
      <c r="AU298" s="17">
        <f>'Conversions, Sources &amp; Comments'!$F295*X298/56</f>
        <v>0</v>
      </c>
      <c r="AV298" s="17"/>
      <c r="AW298" s="17"/>
      <c r="AX298" s="17">
        <f>'Conversions, Sources &amp; Comments'!$F295*AA298/1.069</f>
        <v>0.52439378110383539</v>
      </c>
      <c r="AY298" s="17">
        <f>'Conversions, Sources &amp; Comments'!$F295*AB298/56</f>
        <v>2.4370698857142861</v>
      </c>
      <c r="AZ298" s="17">
        <f>'Conversions, Sources &amp; Comments'!$F295*AC298/0.56</f>
        <v>0</v>
      </c>
      <c r="BA298" s="16"/>
      <c r="BB298" s="17">
        <v>0.28000000000000003</v>
      </c>
      <c r="BC298" s="17">
        <v>4.4874648000000006</v>
      </c>
      <c r="BD298" s="17">
        <f t="shared" si="81"/>
        <v>0.27167084636118599</v>
      </c>
      <c r="BE298" s="17"/>
      <c r="BF298" s="17">
        <f t="shared" si="91"/>
        <v>0.54187289901824909</v>
      </c>
      <c r="BG298" s="17">
        <f t="shared" si="93"/>
        <v>0.25149527999999999</v>
      </c>
      <c r="BH298" s="17">
        <v>1.6</v>
      </c>
      <c r="BI298" s="17">
        <f t="shared" si="89"/>
        <v>4.108421571428571</v>
      </c>
      <c r="BJ298" s="17">
        <v>3.4658898305084747</v>
      </c>
      <c r="BK298" s="17">
        <f t="shared" si="84"/>
        <v>0.10666666666666667</v>
      </c>
      <c r="BL298" s="17">
        <f t="shared" si="94"/>
        <v>0.52439378110383539</v>
      </c>
      <c r="BM298" s="17">
        <f t="shared" si="85"/>
        <v>2.4370698857142861</v>
      </c>
      <c r="BN298" s="17">
        <v>5.6</v>
      </c>
      <c r="BO298" s="17">
        <f t="shared" si="87"/>
        <v>3.090855857142857</v>
      </c>
      <c r="BP298" s="17">
        <f t="shared" si="90"/>
        <v>2.4370698857142861</v>
      </c>
      <c r="BQ298" s="17">
        <v>2.3091481861259777</v>
      </c>
      <c r="BR298" s="17">
        <v>3.1695721077654517</v>
      </c>
      <c r="BS298" s="17"/>
      <c r="BT298" s="17">
        <f t="shared" si="92"/>
        <v>0.85304221455471951</v>
      </c>
      <c r="BU298" s="16"/>
      <c r="BV298" s="16">
        <f>BT298/'Conversions, Sources &amp; Comments'!F295</f>
        <v>11.975951213466304</v>
      </c>
    </row>
    <row r="299" spans="1:74" ht="12.75" customHeight="1">
      <c r="A299" s="13">
        <v>1688</v>
      </c>
      <c r="B299" s="14"/>
      <c r="C299" s="15">
        <v>1108</v>
      </c>
      <c r="D299" s="15">
        <v>606</v>
      </c>
      <c r="E299" s="15">
        <v>1170</v>
      </c>
      <c r="F299" s="15">
        <v>1050</v>
      </c>
      <c r="G299" s="15">
        <v>910</v>
      </c>
      <c r="H299" s="15">
        <v>698</v>
      </c>
      <c r="I299" s="15">
        <v>1207</v>
      </c>
      <c r="J299" s="7"/>
      <c r="K299" s="7"/>
      <c r="L299" s="7"/>
      <c r="M299" s="7"/>
      <c r="N299" s="7"/>
      <c r="O299" s="7"/>
      <c r="P299" s="15">
        <v>25.1</v>
      </c>
      <c r="Q299" s="15">
        <v>34.5</v>
      </c>
      <c r="R299" s="7"/>
      <c r="S299" s="7"/>
      <c r="T299" s="7"/>
      <c r="U299" s="15">
        <v>73.5</v>
      </c>
      <c r="V299" s="7"/>
      <c r="W299" s="15">
        <v>42</v>
      </c>
      <c r="X299" s="7"/>
      <c r="Y299" s="7"/>
      <c r="Z299" s="7"/>
      <c r="AA299" s="15">
        <v>8.16</v>
      </c>
      <c r="AB299" s="15">
        <v>1750</v>
      </c>
      <c r="AC299" s="7"/>
      <c r="AD299" s="7"/>
      <c r="AE299" s="17">
        <f>C299*'Conversions, Sources &amp; Comments'!$F296/222.6</f>
        <v>0.35454805390835581</v>
      </c>
      <c r="AF299" s="17">
        <f>E299*'Conversions, Sources &amp; Comments'!$F296/222.6</f>
        <v>0.37438738544474398</v>
      </c>
      <c r="AG299" s="17">
        <f>F299*'Conversions, Sources &amp; Comments'!$F296/222.6</f>
        <v>0.33598867924528308</v>
      </c>
      <c r="AH299" s="17">
        <f>G299*'Conversions, Sources &amp; Comments'!$F296/222.6</f>
        <v>0.29119018867924534</v>
      </c>
      <c r="AI299" s="17">
        <f>'Conversions, Sources &amp; Comments'!$F296*I299/260</f>
        <v>0.33066972</v>
      </c>
      <c r="AJ299" s="16"/>
      <c r="AK299" s="16"/>
      <c r="AL299" s="16"/>
      <c r="AM299" s="17">
        <f>'Conversions, Sources &amp; Comments'!$F296*P299/0.56</f>
        <v>3.1926124285714286</v>
      </c>
      <c r="AN299" s="17">
        <f>'Conversions, Sources &amp; Comments'!$F296*Q299/0.56</f>
        <v>4.3882521428571426</v>
      </c>
      <c r="AO299" s="17"/>
      <c r="AP299" s="17">
        <f>'Conversions, Sources &amp; Comments'!$F296*S299/0.835</f>
        <v>0</v>
      </c>
      <c r="AQ299" s="17">
        <f>'Conversions, Sources &amp; Comments'!$F296*T299/0.835</f>
        <v>0</v>
      </c>
      <c r="AR299" s="17">
        <f>'Conversions, Sources &amp; Comments'!$F296*U299/0.835</f>
        <v>6.2699108982035936</v>
      </c>
      <c r="AS299" s="17">
        <f>'Conversions, Sources &amp; Comments'!$F296*V299</f>
        <v>0</v>
      </c>
      <c r="AT299" s="17">
        <f>'Conversions, Sources &amp; Comments'!$F296*W299/0.835</f>
        <v>3.5828062275449106</v>
      </c>
      <c r="AU299" s="17">
        <f>'Conversions, Sources &amp; Comments'!$F296*X299/56</f>
        <v>0</v>
      </c>
      <c r="AV299" s="17"/>
      <c r="AW299" s="17"/>
      <c r="AX299" s="17">
        <f>'Conversions, Sources &amp; Comments'!$F296*AA299/1.069</f>
        <v>0.54371705893358291</v>
      </c>
      <c r="AY299" s="17">
        <f>'Conversions, Sources &amp; Comments'!$F296*AB299/56</f>
        <v>2.2259250000000002</v>
      </c>
      <c r="AZ299" s="17">
        <f>'Conversions, Sources &amp; Comments'!$F296*AC299/0.56</f>
        <v>0</v>
      </c>
      <c r="BA299" s="17">
        <v>1.75</v>
      </c>
      <c r="BB299" s="17">
        <f>AH299</f>
        <v>0.29119018867924534</v>
      </c>
      <c r="BC299" s="17">
        <v>4.4874648000000006</v>
      </c>
      <c r="BD299" s="17">
        <f t="shared" si="81"/>
        <v>0.35454805390835581</v>
      </c>
      <c r="BE299" s="17"/>
      <c r="BF299" s="17">
        <f t="shared" si="91"/>
        <v>0.6450009864751548</v>
      </c>
      <c r="BG299" s="17">
        <f t="shared" si="93"/>
        <v>0.33066972</v>
      </c>
      <c r="BH299" s="17">
        <v>1.6</v>
      </c>
      <c r="BI299" s="17">
        <f t="shared" si="89"/>
        <v>4.3882521428571426</v>
      </c>
      <c r="BJ299" s="17">
        <v>3.3813559322033901</v>
      </c>
      <c r="BK299" s="17">
        <f t="shared" si="84"/>
        <v>0.10666666666666667</v>
      </c>
      <c r="BL299" s="17">
        <f t="shared" si="94"/>
        <v>0.54371705893358291</v>
      </c>
      <c r="BM299" s="17">
        <f t="shared" si="85"/>
        <v>2.2259250000000002</v>
      </c>
      <c r="BN299" s="17">
        <f>AR299</f>
        <v>6.2699108982035936</v>
      </c>
      <c r="BO299" s="17">
        <f t="shared" si="87"/>
        <v>3.1926124285714286</v>
      </c>
      <c r="BP299" s="17">
        <f t="shared" si="90"/>
        <v>2.2259250000000002</v>
      </c>
      <c r="BQ299" s="17">
        <v>2.2283279996115684</v>
      </c>
      <c r="BR299" s="17">
        <v>3.1695721077654517</v>
      </c>
      <c r="BS299" s="17"/>
      <c r="BT299" s="17">
        <f t="shared" si="92"/>
        <v>0.92421821318006825</v>
      </c>
      <c r="BU299" s="16"/>
      <c r="BV299" s="16">
        <f>BT299/'Conversions, Sources &amp; Comments'!F296</f>
        <v>12.975198698014143</v>
      </c>
    </row>
    <row r="300" spans="1:74" ht="12.75" customHeight="1">
      <c r="A300" s="13">
        <v>1689</v>
      </c>
      <c r="B300" s="14"/>
      <c r="C300" s="7"/>
      <c r="D300" s="7"/>
      <c r="E300" s="15">
        <v>1511</v>
      </c>
      <c r="F300" s="7"/>
      <c r="G300" s="7"/>
      <c r="H300" s="15">
        <v>615</v>
      </c>
      <c r="I300" s="15">
        <v>1347</v>
      </c>
      <c r="J300" s="15">
        <v>1605</v>
      </c>
      <c r="K300" s="15">
        <v>1560</v>
      </c>
      <c r="L300" s="15">
        <v>1657</v>
      </c>
      <c r="M300" s="15">
        <v>657</v>
      </c>
      <c r="N300" s="7"/>
      <c r="O300" s="7"/>
      <c r="P300" s="15">
        <v>24.5</v>
      </c>
      <c r="Q300" s="15">
        <v>33.200000000000003</v>
      </c>
      <c r="R300" s="7"/>
      <c r="S300" s="15">
        <v>735</v>
      </c>
      <c r="T300" s="7"/>
      <c r="U300" s="7"/>
      <c r="V300" s="15">
        <v>735</v>
      </c>
      <c r="W300" s="15">
        <v>47.2</v>
      </c>
      <c r="X300" s="7"/>
      <c r="Y300" s="7"/>
      <c r="Z300" s="7"/>
      <c r="AA300" s="15">
        <v>9.6199999999999992</v>
      </c>
      <c r="AB300" s="15">
        <v>1743</v>
      </c>
      <c r="AC300" s="7"/>
      <c r="AD300" s="7"/>
      <c r="AE300" s="16"/>
      <c r="AF300" s="17">
        <f>E300*'Conversions, Sources &amp; Comments'!$F297/222.6</f>
        <v>0.48350370889487876</v>
      </c>
      <c r="AG300" s="16"/>
      <c r="AH300" s="16"/>
      <c r="AI300" s="17">
        <f>'Conversions, Sources &amp; Comments'!$F297*I300/260</f>
        <v>0.36902412000000007</v>
      </c>
      <c r="AJ300" s="17">
        <f>J300*'Conversions, Sources &amp; Comments'!$F297/222.6</f>
        <v>0.51358269541778978</v>
      </c>
      <c r="AK300" s="17">
        <f>K300*'Conversions, Sources &amp; Comments'!$F297/222.6</f>
        <v>0.49918318059299194</v>
      </c>
      <c r="AL300" s="17">
        <f>L300*'Conversions, Sources &amp; Comments'!$F297/260</f>
        <v>0.45395172000000006</v>
      </c>
      <c r="AM300" s="17">
        <f>'Conversions, Sources &amp; Comments'!$F297*P300/0.56</f>
        <v>3.116295</v>
      </c>
      <c r="AN300" s="17">
        <f>'Conversions, Sources &amp; Comments'!$F297*Q300/0.56</f>
        <v>4.2228977142857147</v>
      </c>
      <c r="AO300" s="17"/>
      <c r="AP300" s="17">
        <f>'Conversions, Sources &amp; Comments'!$F297*S300/0.835</f>
        <v>62.699108982035938</v>
      </c>
      <c r="AQ300" s="17">
        <f>'Conversions, Sources &amp; Comments'!$F297*T300/0.835</f>
        <v>0</v>
      </c>
      <c r="AR300" s="17">
        <f>'Conversions, Sources &amp; Comments'!$F297*U300/0.835</f>
        <v>0</v>
      </c>
      <c r="AS300" s="17">
        <f>'Conversions, Sources &amp; Comments'!$F297*V300</f>
        <v>52.353756000000004</v>
      </c>
      <c r="AT300" s="17">
        <f>'Conversions, Sources &amp; Comments'!$F297*W300/0.835</f>
        <v>4.0263917604790427</v>
      </c>
      <c r="AU300" s="17">
        <f>'Conversions, Sources &amp; Comments'!$F297*X300/56</f>
        <v>0</v>
      </c>
      <c r="AV300" s="17"/>
      <c r="AW300" s="17"/>
      <c r="AX300" s="17">
        <f>'Conversions, Sources &amp; Comments'!$F297*AA300/1.069</f>
        <v>0.64099976800748371</v>
      </c>
      <c r="AY300" s="17">
        <f>'Conversions, Sources &amp; Comments'!$F297*AB300/56</f>
        <v>2.2170213000000003</v>
      </c>
      <c r="AZ300" s="17">
        <f>'Conversions, Sources &amp; Comments'!$F297*AC300/0.56</f>
        <v>0</v>
      </c>
      <c r="BA300" s="16"/>
      <c r="BB300" s="17">
        <f>AL300</f>
        <v>0.45395172000000006</v>
      </c>
      <c r="BC300" s="17">
        <v>4.4874648000000006</v>
      </c>
      <c r="BD300" s="17">
        <f>AK300</f>
        <v>0.49918318059299194</v>
      </c>
      <c r="BE300" s="17"/>
      <c r="BF300" s="17">
        <f t="shared" si="91"/>
        <v>0.82497741709492844</v>
      </c>
      <c r="BG300" s="17">
        <f t="shared" si="93"/>
        <v>0.36902412000000007</v>
      </c>
      <c r="BH300" s="17">
        <v>1.6</v>
      </c>
      <c r="BI300" s="17">
        <f t="shared" si="89"/>
        <v>4.2228977142857147</v>
      </c>
      <c r="BJ300" s="17">
        <v>4.2266949152542379</v>
      </c>
      <c r="BK300" s="17">
        <f t="shared" si="84"/>
        <v>0.10666666666666667</v>
      </c>
      <c r="BL300" s="17">
        <f t="shared" si="94"/>
        <v>0.64099976800748371</v>
      </c>
      <c r="BM300" s="17">
        <f t="shared" si="85"/>
        <v>2.2170213000000003</v>
      </c>
      <c r="BN300" s="17">
        <v>5.6</v>
      </c>
      <c r="BO300" s="17">
        <f t="shared" si="87"/>
        <v>3.116295</v>
      </c>
      <c r="BP300" s="17">
        <f t="shared" si="90"/>
        <v>2.2170213000000003</v>
      </c>
      <c r="BQ300" s="17">
        <v>2.3052996058157675</v>
      </c>
      <c r="BR300" s="17">
        <v>3.1695721077654517</v>
      </c>
      <c r="BS300" s="17"/>
      <c r="BT300" s="17">
        <f t="shared" si="92"/>
        <v>1.0514350275332083</v>
      </c>
      <c r="BU300" s="16"/>
      <c r="BV300" s="16">
        <f>BT300/'Conversions, Sources &amp; Comments'!F297</f>
        <v>14.761209209839844</v>
      </c>
    </row>
    <row r="301" spans="1:74" ht="12.75" customHeight="1">
      <c r="A301" s="13">
        <v>1690</v>
      </c>
      <c r="B301" s="14"/>
      <c r="C301" s="7"/>
      <c r="D301" s="15">
        <v>587</v>
      </c>
      <c r="E301" s="15">
        <v>1662</v>
      </c>
      <c r="F301" s="15">
        <v>1050</v>
      </c>
      <c r="G301" s="15">
        <v>1077</v>
      </c>
      <c r="H301" s="15">
        <v>662</v>
      </c>
      <c r="I301" s="15">
        <v>1160</v>
      </c>
      <c r="J301" s="15">
        <v>1561</v>
      </c>
      <c r="K301" s="15">
        <v>1114</v>
      </c>
      <c r="L301" s="15">
        <v>1043</v>
      </c>
      <c r="M301" s="15">
        <v>605</v>
      </c>
      <c r="N301" s="7"/>
      <c r="O301" s="7"/>
      <c r="P301" s="15">
        <v>26.2</v>
      </c>
      <c r="Q301" s="15">
        <v>30.6</v>
      </c>
      <c r="R301" s="7"/>
      <c r="S301" s="15">
        <v>735</v>
      </c>
      <c r="T301" s="15">
        <v>21</v>
      </c>
      <c r="U301" s="15">
        <v>59.5</v>
      </c>
      <c r="V301" s="15">
        <v>735</v>
      </c>
      <c r="W301" s="15">
        <v>45.5</v>
      </c>
      <c r="X301" s="7"/>
      <c r="Y301" s="7"/>
      <c r="Z301" s="7"/>
      <c r="AA301" s="15">
        <v>9.6199999999999992</v>
      </c>
      <c r="AB301" s="15">
        <v>1890</v>
      </c>
      <c r="AC301" s="7"/>
      <c r="AD301" s="7"/>
      <c r="AE301" s="16"/>
      <c r="AF301" s="17">
        <f>E301*'Conversions, Sources &amp; Comments'!$F298/222.6</f>
        <v>0.53182208086253369</v>
      </c>
      <c r="AG301" s="17">
        <f>F301*'Conversions, Sources &amp; Comments'!$F298/222.6</f>
        <v>0.33598867924528308</v>
      </c>
      <c r="AH301" s="17">
        <f>G301*'Conversions, Sources &amp; Comments'!$F298/222.6</f>
        <v>0.34462838814016178</v>
      </c>
      <c r="AI301" s="17">
        <f>'Conversions, Sources &amp; Comments'!$F298*I301/260</f>
        <v>0.31779360000000001</v>
      </c>
      <c r="AJ301" s="17">
        <f>J301*'Conversions, Sources &amp; Comments'!$F298/222.6</f>
        <v>0.49950316981132076</v>
      </c>
      <c r="AK301" s="17">
        <f>K301*'Conversions, Sources &amp; Comments'!$F298/222.6</f>
        <v>0.35646798921832884</v>
      </c>
      <c r="AL301" s="17">
        <f>L301*'Conversions, Sources &amp; Comments'!$F298/260</f>
        <v>0.28574028000000001</v>
      </c>
      <c r="AM301" s="17">
        <f>'Conversions, Sources &amp; Comments'!$F298*P301/0.56</f>
        <v>3.3325277142857144</v>
      </c>
      <c r="AN301" s="17">
        <f>'Conversions, Sources &amp; Comments'!$F298*Q301/0.56</f>
        <v>3.8921888571428576</v>
      </c>
      <c r="AO301" s="17"/>
      <c r="AP301" s="17">
        <f>'Conversions, Sources &amp; Comments'!$F298*S301/0.835</f>
        <v>62.699108982035938</v>
      </c>
      <c r="AQ301" s="17">
        <f>'Conversions, Sources &amp; Comments'!$F298*T301/0.835</f>
        <v>1.7914031137724553</v>
      </c>
      <c r="AR301" s="17">
        <f>'Conversions, Sources &amp; Comments'!$F298*U301/0.835</f>
        <v>5.0756421556886231</v>
      </c>
      <c r="AS301" s="17">
        <f>'Conversions, Sources &amp; Comments'!$F298*V301</f>
        <v>52.353756000000004</v>
      </c>
      <c r="AT301" s="17">
        <f>'Conversions, Sources &amp; Comments'!$F298*W301/0.835</f>
        <v>3.881373413173653</v>
      </c>
      <c r="AU301" s="17">
        <f>'Conversions, Sources &amp; Comments'!$F298*X301/56</f>
        <v>0</v>
      </c>
      <c r="AV301" s="17"/>
      <c r="AW301" s="17"/>
      <c r="AX301" s="17">
        <f>'Conversions, Sources &amp; Comments'!$F298*AA301/1.069</f>
        <v>0.64099976800748371</v>
      </c>
      <c r="AY301" s="17">
        <f>'Conversions, Sources &amp; Comments'!$F298*AB301/56</f>
        <v>2.4039989999999998</v>
      </c>
      <c r="AZ301" s="17">
        <f>'Conversions, Sources &amp; Comments'!$F298*AC301/0.56</f>
        <v>0</v>
      </c>
      <c r="BA301" s="17">
        <v>1.3076923076923077</v>
      </c>
      <c r="BB301" s="17">
        <f>AH301</f>
        <v>0.34462838814016178</v>
      </c>
      <c r="BC301" s="17">
        <v>4.4874648000000006</v>
      </c>
      <c r="BD301" s="17">
        <f>AK301</f>
        <v>0.35646798921832884</v>
      </c>
      <c r="BE301" s="17"/>
      <c r="BF301" s="17">
        <f t="shared" si="91"/>
        <v>0.64739005413824913</v>
      </c>
      <c r="BG301" s="17">
        <f t="shared" si="93"/>
        <v>0.31779360000000001</v>
      </c>
      <c r="BH301" s="17">
        <v>1.6</v>
      </c>
      <c r="BI301" s="17">
        <f t="shared" si="89"/>
        <v>3.8921888571428576</v>
      </c>
      <c r="BJ301" s="17">
        <v>4.2266949152542379</v>
      </c>
      <c r="BK301" s="17">
        <f t="shared" si="84"/>
        <v>0.10666666666666667</v>
      </c>
      <c r="BL301" s="17">
        <f t="shared" si="94"/>
        <v>0.64099976800748371</v>
      </c>
      <c r="BM301" s="17">
        <f t="shared" si="85"/>
        <v>2.4039989999999998</v>
      </c>
      <c r="BN301" s="17">
        <f>AR301</f>
        <v>5.0756421556886231</v>
      </c>
      <c r="BO301" s="17">
        <f t="shared" si="87"/>
        <v>3.3325277142857144</v>
      </c>
      <c r="BP301" s="17">
        <f t="shared" si="90"/>
        <v>2.4039989999999998</v>
      </c>
      <c r="BQ301" s="17">
        <v>2.2879809944198231</v>
      </c>
      <c r="BR301" s="17">
        <v>3.1695721077654517</v>
      </c>
      <c r="BS301" s="17"/>
      <c r="BT301" s="17">
        <f t="shared" si="92"/>
        <v>0.96013932972395422</v>
      </c>
      <c r="BU301" s="16"/>
      <c r="BV301" s="16">
        <f>BT301/'Conversions, Sources &amp; Comments'!F298</f>
        <v>13.479499108852979</v>
      </c>
    </row>
    <row r="302" spans="1:74" ht="12.75" customHeight="1">
      <c r="A302" s="13">
        <v>1691</v>
      </c>
      <c r="B302" s="14"/>
      <c r="C302" s="15">
        <v>1155</v>
      </c>
      <c r="D302" s="15">
        <v>971</v>
      </c>
      <c r="E302" s="15">
        <v>2031</v>
      </c>
      <c r="F302" s="15">
        <v>1452</v>
      </c>
      <c r="G302" s="15">
        <v>1050</v>
      </c>
      <c r="H302" s="15">
        <v>721</v>
      </c>
      <c r="I302" s="15">
        <v>1397</v>
      </c>
      <c r="J302" s="15">
        <v>2216</v>
      </c>
      <c r="K302" s="15">
        <v>1624</v>
      </c>
      <c r="L302" s="15">
        <v>1365</v>
      </c>
      <c r="M302" s="15">
        <v>748</v>
      </c>
      <c r="N302" s="7"/>
      <c r="O302" s="7"/>
      <c r="P302" s="15">
        <v>26.2</v>
      </c>
      <c r="Q302" s="15">
        <v>33.1</v>
      </c>
      <c r="R302" s="7"/>
      <c r="S302" s="15">
        <v>735</v>
      </c>
      <c r="T302" s="7"/>
      <c r="U302" s="7"/>
      <c r="V302" s="15">
        <v>735</v>
      </c>
      <c r="W302" s="15">
        <v>45.5</v>
      </c>
      <c r="X302" s="15">
        <v>1750</v>
      </c>
      <c r="Y302" s="7"/>
      <c r="Z302" s="7"/>
      <c r="AA302" s="15">
        <v>10.06</v>
      </c>
      <c r="AB302" s="15">
        <v>2919</v>
      </c>
      <c r="AC302" s="7"/>
      <c r="AD302" s="7"/>
      <c r="AE302" s="17">
        <f>C302*'Conversions, Sources &amp; Comments'!$F299/222.6</f>
        <v>0.36643075471698111</v>
      </c>
      <c r="AF302" s="17">
        <f>E302*'Conversions, Sources &amp; Comments'!$F299/222.6</f>
        <v>0.64434706738544467</v>
      </c>
      <c r="AG302" s="17">
        <f>F302*'Conversions, Sources &amp; Comments'!$F299/222.6</f>
        <v>0.46065580592991912</v>
      </c>
      <c r="AH302" s="17">
        <f>G302*'Conversions, Sources &amp; Comments'!$F299/222.6</f>
        <v>0.33311886792452833</v>
      </c>
      <c r="AI302" s="17">
        <f>'Conversions, Sources &amp; Comments'!$F299*I302/260</f>
        <v>0.37945313999999997</v>
      </c>
      <c r="AJ302" s="17">
        <f>J302*'Conversions, Sources &amp; Comments'!$F299/222.6</f>
        <v>0.70303943935309965</v>
      </c>
      <c r="AK302" s="17">
        <f>K302*'Conversions, Sources &amp; Comments'!$F299/222.6</f>
        <v>0.51522384905660379</v>
      </c>
      <c r="AL302" s="17">
        <f>L302*'Conversions, Sources &amp; Comments'!$F299/260</f>
        <v>0.37076129999999996</v>
      </c>
      <c r="AM302" s="17">
        <f>'Conversions, Sources &amp; Comments'!$F299*P302/0.56</f>
        <v>3.3040632857142853</v>
      </c>
      <c r="AN302" s="17">
        <f>'Conversions, Sources &amp; Comments'!$F299*Q302/0.56</f>
        <v>4.1742173571428571</v>
      </c>
      <c r="AO302" s="17"/>
      <c r="AP302" s="17">
        <f>'Conversions, Sources &amp; Comments'!$F299*S302/0.835</f>
        <v>62.163571257485025</v>
      </c>
      <c r="AQ302" s="17">
        <f>'Conversions, Sources &amp; Comments'!$F299*T302/0.835</f>
        <v>0</v>
      </c>
      <c r="AR302" s="17">
        <f>'Conversions, Sources &amp; Comments'!$F299*U302/0.835</f>
        <v>0</v>
      </c>
      <c r="AS302" s="17">
        <f>'Conversions, Sources &amp; Comments'!$F299*V302</f>
        <v>51.906581999999993</v>
      </c>
      <c r="AT302" s="17">
        <f>'Conversions, Sources &amp; Comments'!$F299*W302/0.835</f>
        <v>3.8482210778443111</v>
      </c>
      <c r="AU302" s="17">
        <f>'Conversions, Sources &amp; Comments'!$F299*X302/56</f>
        <v>2.2069125000000001</v>
      </c>
      <c r="AV302" s="17"/>
      <c r="AW302" s="17"/>
      <c r="AX302" s="17">
        <f>'Conversions, Sources &amp; Comments'!$F299*AA302/1.069</f>
        <v>0.66459239663236669</v>
      </c>
      <c r="AY302" s="17">
        <f>'Conversions, Sources &amp; Comments'!$F299*AB302/56</f>
        <v>3.6811300499999997</v>
      </c>
      <c r="AZ302" s="17">
        <f>'Conversions, Sources &amp; Comments'!$F299*AC302/0.56</f>
        <v>0</v>
      </c>
      <c r="BA302" s="16"/>
      <c r="BB302" s="17">
        <f>AH302</f>
        <v>0.33311886792452833</v>
      </c>
      <c r="BC302" s="17">
        <v>4.4491356000000009</v>
      </c>
      <c r="BD302" s="17">
        <f t="shared" ref="BD302:BD317" si="95">AE302</f>
        <v>0.36643075471698111</v>
      </c>
      <c r="BE302" s="17"/>
      <c r="BF302" s="17">
        <f t="shared" si="91"/>
        <v>0.65868435538936598</v>
      </c>
      <c r="BG302" s="17">
        <f t="shared" si="93"/>
        <v>0.37945313999999997</v>
      </c>
      <c r="BH302" s="17">
        <v>1.6</v>
      </c>
      <c r="BI302" s="17">
        <f t="shared" si="89"/>
        <v>4.1742173571428571</v>
      </c>
      <c r="BJ302" s="17">
        <v>4.2266949152542379</v>
      </c>
      <c r="BK302" s="17">
        <f t="shared" si="84"/>
        <v>0.10666666666666667</v>
      </c>
      <c r="BL302" s="17">
        <f t="shared" si="94"/>
        <v>0.66459239663236669</v>
      </c>
      <c r="BM302" s="17">
        <f t="shared" si="85"/>
        <v>3.6811300499999997</v>
      </c>
      <c r="BN302" s="17">
        <v>4.5</v>
      </c>
      <c r="BO302" s="17">
        <f t="shared" si="87"/>
        <v>3.3040632857142853</v>
      </c>
      <c r="BP302" s="17">
        <f t="shared" si="90"/>
        <v>3.6811300499999997</v>
      </c>
      <c r="BQ302" s="17">
        <v>2.278359543644298</v>
      </c>
      <c r="BR302" s="17">
        <v>3.1695721077654517</v>
      </c>
      <c r="BS302" s="17"/>
      <c r="BT302" s="17">
        <f t="shared" si="92"/>
        <v>0.99548053814621629</v>
      </c>
      <c r="BU302" s="16"/>
      <c r="BV302" s="16">
        <f>BT302/'Conversions, Sources &amp; Comments'!F299</f>
        <v>14.096058097939661</v>
      </c>
    </row>
    <row r="303" spans="1:74" ht="12.75" customHeight="1">
      <c r="A303" s="13">
        <v>1692</v>
      </c>
      <c r="B303" s="14"/>
      <c r="C303" s="15">
        <v>2450</v>
      </c>
      <c r="D303" s="15">
        <v>880</v>
      </c>
      <c r="E303" s="7"/>
      <c r="F303" s="15">
        <v>2536</v>
      </c>
      <c r="G303" s="7"/>
      <c r="H303" s="7"/>
      <c r="I303" s="15">
        <v>2362</v>
      </c>
      <c r="J303" s="15">
        <v>2830</v>
      </c>
      <c r="K303" s="15">
        <v>2528</v>
      </c>
      <c r="L303" s="15">
        <v>1783</v>
      </c>
      <c r="M303" s="15">
        <v>920</v>
      </c>
      <c r="N303" s="7"/>
      <c r="O303" s="7"/>
      <c r="P303" s="15">
        <v>25.6</v>
      </c>
      <c r="Q303" s="15">
        <v>36.4</v>
      </c>
      <c r="R303" s="7"/>
      <c r="S303" s="7"/>
      <c r="T303" s="7"/>
      <c r="U303" s="7"/>
      <c r="V303" s="7"/>
      <c r="W303" s="7"/>
      <c r="X303" s="15">
        <v>3150</v>
      </c>
      <c r="Y303" s="7"/>
      <c r="Z303" s="7"/>
      <c r="AA303" s="15">
        <v>10.5</v>
      </c>
      <c r="AB303" s="15">
        <v>3045</v>
      </c>
      <c r="AC303" s="7"/>
      <c r="AD303" s="7"/>
      <c r="AE303" s="17">
        <f>C303*'Conversions, Sources &amp; Comments'!$F300/222.6</f>
        <v>0.77727735849056601</v>
      </c>
      <c r="AF303" s="16"/>
      <c r="AG303" s="17">
        <f>F303*'Conversions, Sources &amp; Comments'!$F300/222.6</f>
        <v>0.80456138005390831</v>
      </c>
      <c r="AH303" s="16"/>
      <c r="AI303" s="17">
        <f>'Conversions, Sources &amp; Comments'!$F300*I303/260</f>
        <v>0.64156643999999996</v>
      </c>
      <c r="AJ303" s="17">
        <f>J303*'Conversions, Sources &amp; Comments'!$F300/222.6</f>
        <v>0.89783466307277626</v>
      </c>
      <c r="AK303" s="17">
        <f>K303*'Conversions, Sources &amp; Comments'!$F300/222.6</f>
        <v>0.80202333153638816</v>
      </c>
      <c r="AL303" s="17">
        <f>L303*'Conversions, Sources &amp; Comments'!$F300/260</f>
        <v>0.48429845999999993</v>
      </c>
      <c r="AM303" s="17">
        <f>'Conversions, Sources &amp; Comments'!$F300*P303/0.56</f>
        <v>3.2283977142857139</v>
      </c>
      <c r="AN303" s="17">
        <f>'Conversions, Sources &amp; Comments'!$F300*Q303/0.56</f>
        <v>4.5903779999999994</v>
      </c>
      <c r="AO303" s="17"/>
      <c r="AP303" s="17">
        <f>'Conversions, Sources &amp; Comments'!$F300*S303/0.835</f>
        <v>0</v>
      </c>
      <c r="AQ303" s="17">
        <f>'Conversions, Sources &amp; Comments'!$F300*T303/0.835</f>
        <v>0</v>
      </c>
      <c r="AR303" s="17">
        <f>'Conversions, Sources &amp; Comments'!$F300*U303/0.835</f>
        <v>0</v>
      </c>
      <c r="AS303" s="17">
        <f>'Conversions, Sources &amp; Comments'!$F300*V303</f>
        <v>0</v>
      </c>
      <c r="AT303" s="17">
        <f>'Conversions, Sources &amp; Comments'!$F300*W303/0.835</f>
        <v>0</v>
      </c>
      <c r="AU303" s="17">
        <f>'Conversions, Sources &amp; Comments'!$F300*X303/56</f>
        <v>3.9724424999999997</v>
      </c>
      <c r="AV303" s="17"/>
      <c r="AW303" s="17"/>
      <c r="AX303" s="17">
        <f>'Conversions, Sources &amp; Comments'!$F300*AA303/1.069</f>
        <v>0.6936600561272217</v>
      </c>
      <c r="AY303" s="17">
        <f>'Conversions, Sources &amp; Comments'!$F300*AB303/56</f>
        <v>3.84002775</v>
      </c>
      <c r="AZ303" s="17">
        <f>'Conversions, Sources &amp; Comments'!$F300*AC303/0.56</f>
        <v>0</v>
      </c>
      <c r="BA303" s="16"/>
      <c r="BB303" s="17">
        <f>AL303</f>
        <v>0.48429845999999993</v>
      </c>
      <c r="BC303" s="17">
        <v>4.4491356000000009</v>
      </c>
      <c r="BD303" s="17">
        <f t="shared" si="95"/>
        <v>0.77727735849056601</v>
      </c>
      <c r="BE303" s="17"/>
      <c r="BF303" s="17">
        <f t="shared" si="91"/>
        <v>1.1699205051018189</v>
      </c>
      <c r="BG303" s="17">
        <f t="shared" si="93"/>
        <v>0.64156643999999996</v>
      </c>
      <c r="BH303" s="17">
        <v>1.6</v>
      </c>
      <c r="BI303" s="17">
        <f t="shared" si="89"/>
        <v>4.5903779999999994</v>
      </c>
      <c r="BJ303" s="17">
        <v>5</v>
      </c>
      <c r="BK303" s="17">
        <f t="shared" si="84"/>
        <v>0.10666666666666667</v>
      </c>
      <c r="BL303" s="17">
        <f t="shared" si="94"/>
        <v>0.6936600561272217</v>
      </c>
      <c r="BM303" s="17">
        <f t="shared" si="85"/>
        <v>3.84002775</v>
      </c>
      <c r="BN303" s="17">
        <v>4.5</v>
      </c>
      <c r="BO303" s="17">
        <f t="shared" si="87"/>
        <v>3.2283977142857139</v>
      </c>
      <c r="BP303" s="17">
        <f t="shared" si="90"/>
        <v>3.84002775</v>
      </c>
      <c r="BQ303" s="17">
        <v>2.1936907768196789</v>
      </c>
      <c r="BR303" s="17">
        <v>3.1695721077654517</v>
      </c>
      <c r="BS303" s="17"/>
      <c r="BT303" s="17">
        <f t="shared" si="92"/>
        <v>1.2807467980294787</v>
      </c>
      <c r="BU303" s="16"/>
      <c r="BV303" s="16">
        <f>BT303/'Conversions, Sources &amp; Comments'!F300</f>
        <v>18.135443719867105</v>
      </c>
    </row>
    <row r="304" spans="1:74" ht="12.75" customHeight="1">
      <c r="A304" s="13">
        <v>1693</v>
      </c>
      <c r="B304" s="14"/>
      <c r="C304" s="15">
        <v>2389</v>
      </c>
      <c r="D304" s="15">
        <v>974</v>
      </c>
      <c r="E304" s="7"/>
      <c r="F304" s="7"/>
      <c r="G304" s="7"/>
      <c r="H304" s="15">
        <v>1050</v>
      </c>
      <c r="I304" s="15">
        <v>2200</v>
      </c>
      <c r="J304" s="15">
        <v>3127</v>
      </c>
      <c r="K304" s="15">
        <v>2434</v>
      </c>
      <c r="L304" s="15">
        <v>2079</v>
      </c>
      <c r="M304" s="15">
        <v>1128</v>
      </c>
      <c r="N304" s="7"/>
      <c r="O304" s="7"/>
      <c r="P304" s="15">
        <v>33.799999999999997</v>
      </c>
      <c r="Q304" s="15">
        <v>38.9</v>
      </c>
      <c r="R304" s="7"/>
      <c r="S304" s="15">
        <v>735</v>
      </c>
      <c r="T304" s="7"/>
      <c r="U304" s="7"/>
      <c r="V304" s="15">
        <v>892</v>
      </c>
      <c r="W304" s="15">
        <v>42</v>
      </c>
      <c r="X304" s="15">
        <v>2800</v>
      </c>
      <c r="Y304" s="7"/>
      <c r="Z304" s="7"/>
      <c r="AA304" s="15">
        <v>10.5</v>
      </c>
      <c r="AB304" s="15">
        <v>3080</v>
      </c>
      <c r="AC304" s="15">
        <v>13.1</v>
      </c>
      <c r="AD304" s="15"/>
      <c r="AE304" s="17">
        <f>C304*'Conversions, Sources &amp; Comments'!$F301/222.6</f>
        <v>0.66237439757412397</v>
      </c>
      <c r="AF304" s="16"/>
      <c r="AG304" s="16"/>
      <c r="AH304" s="16"/>
      <c r="AI304" s="17">
        <f>'Conversions, Sources &amp; Comments'!$F301*I304/260</f>
        <v>0.52223007692307688</v>
      </c>
      <c r="AJ304" s="17">
        <f>J304*'Conversions, Sources &amp; Comments'!$F301/222.6</f>
        <v>0.86699235714285716</v>
      </c>
      <c r="AK304" s="17">
        <f>K304*'Conversions, Sources &amp; Comments'!$F301/222.6</f>
        <v>0.67485110242587598</v>
      </c>
      <c r="AL304" s="17">
        <f>L304*'Conversions, Sources &amp; Comments'!$F301/260</f>
        <v>0.49350742269230768</v>
      </c>
      <c r="AM304" s="17">
        <f>'Conversions, Sources &amp; Comments'!$F301*P304/0.56</f>
        <v>3.7251281785714276</v>
      </c>
      <c r="AN304" s="17">
        <f>'Conversions, Sources &amp; Comments'!$F301*Q304/0.56</f>
        <v>4.2872037321428564</v>
      </c>
      <c r="AO304" s="17"/>
      <c r="AP304" s="17">
        <f>'Conversions, Sources &amp; Comments'!$F301*S304/0.835</f>
        <v>54.326710778443115</v>
      </c>
      <c r="AQ304" s="17">
        <f>'Conversions, Sources &amp; Comments'!$F301*T304/0.835</f>
        <v>0</v>
      </c>
      <c r="AR304" s="17">
        <f>'Conversions, Sources &amp; Comments'!$F301*U304/0.835</f>
        <v>0</v>
      </c>
      <c r="AS304" s="17">
        <f>'Conversions, Sources &amp; Comments'!$F301*V304</f>
        <v>55.052545199999997</v>
      </c>
      <c r="AT304" s="17">
        <f>'Conversions, Sources &amp; Comments'!$F301*W304/0.835</f>
        <v>3.1043834730538924</v>
      </c>
      <c r="AU304" s="17">
        <f>'Conversions, Sources &amp; Comments'!$F301*X304/56</f>
        <v>3.0859049999999999</v>
      </c>
      <c r="AV304" s="17"/>
      <c r="AW304" s="17"/>
      <c r="AX304" s="17">
        <f>'Conversions, Sources &amp; Comments'!$F301*AA304/1.069</f>
        <v>0.60621145930776432</v>
      </c>
      <c r="AY304" s="17">
        <f>'Conversions, Sources &amp; Comments'!$F301*AB304/56</f>
        <v>3.3944955000000001</v>
      </c>
      <c r="AZ304" s="17">
        <f>'Conversions, Sources &amp; Comments'!$F301*AC304/0.56</f>
        <v>1.4437626964285712</v>
      </c>
      <c r="BA304" s="16"/>
      <c r="BB304" s="17">
        <f>AL304</f>
        <v>0.49350742269230768</v>
      </c>
      <c r="BC304" s="17">
        <v>3.8882402999999996</v>
      </c>
      <c r="BD304" s="17">
        <f t="shared" si="95"/>
        <v>0.66237439757412397</v>
      </c>
      <c r="BE304" s="17"/>
      <c r="BF304" s="17">
        <f t="shared" si="91"/>
        <v>1.0108025950244661</v>
      </c>
      <c r="BG304" s="17">
        <f t="shared" si="93"/>
        <v>0.52223007692307688</v>
      </c>
      <c r="BH304" s="17">
        <f>AZ304</f>
        <v>1.4437626964285712</v>
      </c>
      <c r="BI304" s="17">
        <f t="shared" si="89"/>
        <v>4.2872037321428564</v>
      </c>
      <c r="BJ304" s="17">
        <v>5.9173728813559325</v>
      </c>
      <c r="BK304" s="17">
        <f t="shared" si="84"/>
        <v>9.6250846428571415E-2</v>
      </c>
      <c r="BL304" s="17">
        <f t="shared" si="94"/>
        <v>0.60621145930776432</v>
      </c>
      <c r="BM304" s="17">
        <f t="shared" si="85"/>
        <v>3.3944955000000001</v>
      </c>
      <c r="BN304" s="17">
        <v>4.5</v>
      </c>
      <c r="BO304" s="17">
        <f t="shared" ref="BO304:BO315" si="96">AM304</f>
        <v>3.7251281785714276</v>
      </c>
      <c r="BP304" s="17">
        <f t="shared" si="90"/>
        <v>3.3944955000000001</v>
      </c>
      <c r="BQ304" s="17">
        <v>2.1047048762091012</v>
      </c>
      <c r="BR304" s="17">
        <v>3.1695721077654517</v>
      </c>
      <c r="BS304" s="17"/>
      <c r="BT304" s="17">
        <f t="shared" si="92"/>
        <v>1.1506891408563571</v>
      </c>
      <c r="BU304" s="16"/>
      <c r="BV304" s="16">
        <f>BT304/'Conversions, Sources &amp; Comments'!F301</f>
        <v>18.644273573819628</v>
      </c>
    </row>
    <row r="305" spans="1:74" ht="12.75" customHeight="1">
      <c r="A305" s="13">
        <v>1694</v>
      </c>
      <c r="B305" s="14"/>
      <c r="C305" s="15">
        <v>1608</v>
      </c>
      <c r="D305" s="15">
        <v>1071</v>
      </c>
      <c r="E305" s="15">
        <v>2520</v>
      </c>
      <c r="F305" s="15">
        <v>1912</v>
      </c>
      <c r="G305" s="7"/>
      <c r="H305" s="15">
        <v>1085</v>
      </c>
      <c r="I305" s="15">
        <v>1789</v>
      </c>
      <c r="J305" s="15">
        <v>2498</v>
      </c>
      <c r="K305" s="15">
        <v>1663</v>
      </c>
      <c r="L305" s="15">
        <v>1443</v>
      </c>
      <c r="M305" s="15">
        <v>1032</v>
      </c>
      <c r="N305" s="7"/>
      <c r="O305" s="7"/>
      <c r="P305" s="15">
        <v>35</v>
      </c>
      <c r="Q305" s="15">
        <v>38</v>
      </c>
      <c r="R305" s="7"/>
      <c r="S305" s="7"/>
      <c r="T305" s="7"/>
      <c r="U305" s="7"/>
      <c r="V305" s="7"/>
      <c r="W305" s="15">
        <v>56</v>
      </c>
      <c r="X305" s="15">
        <v>2625</v>
      </c>
      <c r="Y305" s="7"/>
      <c r="Z305" s="7"/>
      <c r="AA305" s="15">
        <v>10.06</v>
      </c>
      <c r="AB305" s="15">
        <v>2857</v>
      </c>
      <c r="AC305" s="15">
        <v>15.7</v>
      </c>
      <c r="AD305" s="15"/>
      <c r="AE305" s="17">
        <f>C305*'Conversions, Sources &amp; Comments'!$F302/222.6</f>
        <v>0.44583425336927224</v>
      </c>
      <c r="AF305" s="17">
        <f>E305*'Conversions, Sources &amp; Comments'!$F302/222.6</f>
        <v>0.69869547169811319</v>
      </c>
      <c r="AG305" s="17">
        <f>F305*'Conversions, Sources &amp; Comments'!$F302/222.6</f>
        <v>0.53012132614555252</v>
      </c>
      <c r="AH305" s="16"/>
      <c r="AI305" s="17">
        <f>'Conversions, Sources &amp; Comments'!$F302*I305/260</f>
        <v>0.42466800346153849</v>
      </c>
      <c r="AJ305" s="17">
        <f>J305*'Conversions, Sources &amp; Comments'!$F302/222.6</f>
        <v>0.69259574932614554</v>
      </c>
      <c r="AK305" s="17">
        <f>K305*'Conversions, Sources &amp; Comments'!$F302/222.6</f>
        <v>0.46108355929919143</v>
      </c>
      <c r="AL305" s="17">
        <f>L305*'Conversions, Sources &amp; Comments'!$F302/260</f>
        <v>0.34253545499999999</v>
      </c>
      <c r="AM305" s="17">
        <f>'Conversions, Sources &amp; Comments'!$F302*P305/0.56</f>
        <v>3.8573812499999991</v>
      </c>
      <c r="AN305" s="17">
        <f>'Conversions, Sources &amp; Comments'!$F302*Q305/0.56</f>
        <v>4.1880139285714284</v>
      </c>
      <c r="AO305" s="17"/>
      <c r="AP305" s="17">
        <f>'Conversions, Sources &amp; Comments'!$F302*S305/0.835</f>
        <v>0</v>
      </c>
      <c r="AQ305" s="17">
        <f>'Conversions, Sources &amp; Comments'!$F302*T305/0.835</f>
        <v>0</v>
      </c>
      <c r="AR305" s="17">
        <f>'Conversions, Sources &amp; Comments'!$F302*U305/0.835</f>
        <v>0</v>
      </c>
      <c r="AS305" s="17">
        <f>'Conversions, Sources &amp; Comments'!$F302*V305</f>
        <v>0</v>
      </c>
      <c r="AT305" s="17">
        <f>'Conversions, Sources &amp; Comments'!$F302*W305/0.835</f>
        <v>4.1391779640718562</v>
      </c>
      <c r="AU305" s="17">
        <f>'Conversions, Sources &amp; Comments'!$F302*X305/56</f>
        <v>2.8930359374999997</v>
      </c>
      <c r="AV305" s="17"/>
      <c r="AW305" s="17"/>
      <c r="AX305" s="17">
        <f>'Conversions, Sources &amp; Comments'!$F302*AA305/1.069</f>
        <v>0.58080831244153419</v>
      </c>
      <c r="AY305" s="17">
        <f>'Conversions, Sources &amp; Comments'!$F302*AB305/56</f>
        <v>3.1487252089285711</v>
      </c>
      <c r="AZ305" s="17">
        <f>'Conversions, Sources &amp; Comments'!$F302*AC305/0.56</f>
        <v>1.7303110178571426</v>
      </c>
      <c r="BA305" s="16"/>
      <c r="BB305" s="17">
        <f>AL305</f>
        <v>0.34253545499999999</v>
      </c>
      <c r="BC305" s="17">
        <v>3.8882402999999996</v>
      </c>
      <c r="BD305" s="17">
        <f t="shared" si="95"/>
        <v>0.44583425336927224</v>
      </c>
      <c r="BE305" s="17"/>
      <c r="BF305" s="17">
        <f t="shared" si="91"/>
        <v>0.74135129966344726</v>
      </c>
      <c r="BG305" s="17">
        <f t="shared" si="93"/>
        <v>0.42466800346153849</v>
      </c>
      <c r="BH305" s="17">
        <f>AZ305</f>
        <v>1.7303110178571426</v>
      </c>
      <c r="BI305" s="17">
        <f t="shared" si="89"/>
        <v>4.1880139285714284</v>
      </c>
      <c r="BJ305" s="17">
        <v>5.9173728813559325</v>
      </c>
      <c r="BK305" s="17">
        <f t="shared" si="84"/>
        <v>0.11535406785714283</v>
      </c>
      <c r="BL305" s="17">
        <f t="shared" si="94"/>
        <v>0.58080831244153419</v>
      </c>
      <c r="BM305" s="17">
        <f t="shared" si="85"/>
        <v>3.1487252089285711</v>
      </c>
      <c r="BN305" s="17">
        <v>4.5</v>
      </c>
      <c r="BO305" s="17">
        <f t="shared" si="96"/>
        <v>3.8573812499999991</v>
      </c>
      <c r="BP305" s="17">
        <f t="shared" si="90"/>
        <v>3.1487252089285711</v>
      </c>
      <c r="BQ305" s="17">
        <v>2.2966539609193712</v>
      </c>
      <c r="BR305" s="17">
        <v>3.134738589739007</v>
      </c>
      <c r="BS305" s="17"/>
      <c r="BT305" s="17">
        <f t="shared" si="92"/>
        <v>1.02828986238957</v>
      </c>
      <c r="BU305" s="16"/>
      <c r="BV305" s="16">
        <f>BT305/'Conversions, Sources &amp; Comments'!F302</f>
        <v>16.661074504716932</v>
      </c>
    </row>
    <row r="306" spans="1:74" ht="12.75" customHeight="1">
      <c r="A306" s="13">
        <v>1695</v>
      </c>
      <c r="B306" s="14"/>
      <c r="C306" s="15">
        <v>1092</v>
      </c>
      <c r="D306" s="15">
        <v>856</v>
      </c>
      <c r="E306" s="15">
        <v>1563</v>
      </c>
      <c r="F306" s="7"/>
      <c r="G306" s="7"/>
      <c r="H306" s="15">
        <v>788</v>
      </c>
      <c r="I306" s="15">
        <v>1610</v>
      </c>
      <c r="J306" s="15">
        <v>1599</v>
      </c>
      <c r="K306" s="15">
        <v>1150</v>
      </c>
      <c r="L306" s="15">
        <v>1086</v>
      </c>
      <c r="M306" s="15">
        <v>843</v>
      </c>
      <c r="N306" s="7"/>
      <c r="O306" s="7"/>
      <c r="P306" s="15">
        <v>33.200000000000003</v>
      </c>
      <c r="Q306" s="15">
        <v>41.1</v>
      </c>
      <c r="R306" s="7"/>
      <c r="S306" s="15">
        <v>735</v>
      </c>
      <c r="T306" s="7"/>
      <c r="U306" s="15">
        <v>54.8</v>
      </c>
      <c r="V306" s="15">
        <v>945</v>
      </c>
      <c r="W306" s="15">
        <v>49.5</v>
      </c>
      <c r="X306" s="15">
        <v>2858</v>
      </c>
      <c r="Y306" s="7"/>
      <c r="Z306" s="7"/>
      <c r="AA306" s="15">
        <v>9.18</v>
      </c>
      <c r="AB306" s="15">
        <v>2992</v>
      </c>
      <c r="AC306" s="15">
        <v>13.6</v>
      </c>
      <c r="AD306" s="15"/>
      <c r="AE306" s="17">
        <f>C306*'Conversions, Sources &amp; Comments'!$F303/222.6</f>
        <v>0.30276803773584904</v>
      </c>
      <c r="AF306" s="17">
        <f>E306*'Conversions, Sources &amp; Comments'!$F303/222.6</f>
        <v>0.43335754851752023</v>
      </c>
      <c r="AG306" s="16"/>
      <c r="AH306" s="16"/>
      <c r="AI306" s="17">
        <f>'Conversions, Sources &amp; Comments'!$F303*I306/260</f>
        <v>0.38217746538461539</v>
      </c>
      <c r="AJ306" s="17">
        <f>J306*'Conversions, Sources &amp; Comments'!$F303/222.6</f>
        <v>0.44333891239892187</v>
      </c>
      <c r="AK306" s="17">
        <f>K306*'Conversions, Sources &amp; Comments'!$F303/222.6</f>
        <v>0.31884912398921833</v>
      </c>
      <c r="AL306" s="17">
        <f>L306*'Conversions, Sources &amp; Comments'!$F303/260</f>
        <v>0.25779175615384614</v>
      </c>
      <c r="AM306" s="17">
        <f>'Conversions, Sources &amp; Comments'!$F303*P306/0.56</f>
        <v>3.6590016428571426</v>
      </c>
      <c r="AN306" s="17">
        <f>'Conversions, Sources &amp; Comments'!$F303*Q306/0.56</f>
        <v>4.5296676964285707</v>
      </c>
      <c r="AO306" s="17"/>
      <c r="AP306" s="17">
        <f>'Conversions, Sources &amp; Comments'!$F303*S306/0.835</f>
        <v>54.326710778443115</v>
      </c>
      <c r="AQ306" s="17">
        <f>'Conversions, Sources &amp; Comments'!$F303*T306/0.835</f>
        <v>0</v>
      </c>
      <c r="AR306" s="17">
        <f>'Conversions, Sources &amp; Comments'!$F303*U306/0.835</f>
        <v>4.0504812934131733</v>
      </c>
      <c r="AS306" s="17">
        <f>'Conversions, Sources &amp; Comments'!$F303*V306</f>
        <v>58.323604499999995</v>
      </c>
      <c r="AT306" s="17">
        <f>'Conversions, Sources &amp; Comments'!$F303*W306/0.835</f>
        <v>3.6587376646706584</v>
      </c>
      <c r="AU306" s="17">
        <f>'Conversions, Sources &amp; Comments'!$F303*X306/56</f>
        <v>3.1498273178571425</v>
      </c>
      <c r="AV306" s="17"/>
      <c r="AW306" s="17"/>
      <c r="AX306" s="17">
        <f>'Conversions, Sources &amp; Comments'!$F303*AA306/1.069</f>
        <v>0.53000201870907382</v>
      </c>
      <c r="AY306" s="17">
        <f>'Conversions, Sources &amp; Comments'!$F303*AB306/56</f>
        <v>3.2975099142857145</v>
      </c>
      <c r="AZ306" s="17">
        <f>'Conversions, Sources &amp; Comments'!$F303*AC306/0.56</f>
        <v>1.4988681428571426</v>
      </c>
      <c r="BA306" s="17">
        <v>1.1070707070707069</v>
      </c>
      <c r="BB306" s="17">
        <f>AL306</f>
        <v>0.25779175615384614</v>
      </c>
      <c r="BC306" s="17">
        <v>3.8882402999999996</v>
      </c>
      <c r="BD306" s="17">
        <f t="shared" si="95"/>
        <v>0.30276803773584904</v>
      </c>
      <c r="BE306" s="17"/>
      <c r="BF306" s="17">
        <f t="shared" si="91"/>
        <v>0.56332714037242826</v>
      </c>
      <c r="BG306" s="17">
        <f t="shared" si="93"/>
        <v>0.38217746538461539</v>
      </c>
      <c r="BH306" s="17">
        <f>AZ306</f>
        <v>1.4988681428571426</v>
      </c>
      <c r="BI306" s="17">
        <f t="shared" si="89"/>
        <v>4.5296676964285707</v>
      </c>
      <c r="BJ306" s="17">
        <v>5.0720338983050848</v>
      </c>
      <c r="BK306" s="17">
        <f t="shared" si="84"/>
        <v>9.9924542857142848E-2</v>
      </c>
      <c r="BL306" s="17">
        <f t="shared" si="94"/>
        <v>0.53000201870907382</v>
      </c>
      <c r="BM306" s="17">
        <f t="shared" si="85"/>
        <v>3.2975099142857145</v>
      </c>
      <c r="BN306" s="17">
        <f>AR306</f>
        <v>4.0504812934131733</v>
      </c>
      <c r="BO306" s="17">
        <f t="shared" si="96"/>
        <v>3.6590016428571426</v>
      </c>
      <c r="BP306" s="17">
        <f t="shared" si="90"/>
        <v>3.2975099142857145</v>
      </c>
      <c r="BQ306" s="17">
        <v>2.3640045169580626</v>
      </c>
      <c r="BR306" s="17">
        <v>3.2089335859458474</v>
      </c>
      <c r="BS306" s="17"/>
      <c r="BT306" s="17">
        <f t="shared" si="92"/>
        <v>0.89585124336585276</v>
      </c>
      <c r="BU306" s="16"/>
      <c r="BV306" s="16">
        <f>BT306/'Conversions, Sources &amp; Comments'!F303</f>
        <v>14.51521098941563</v>
      </c>
    </row>
    <row r="307" spans="1:74" ht="12.75" customHeight="1">
      <c r="A307" s="13">
        <v>1696</v>
      </c>
      <c r="B307" s="14"/>
      <c r="C307" s="15">
        <v>875</v>
      </c>
      <c r="D307" s="15">
        <v>547</v>
      </c>
      <c r="E307" s="15">
        <v>1260</v>
      </c>
      <c r="F307" s="15">
        <v>1017</v>
      </c>
      <c r="G307" s="15">
        <v>701</v>
      </c>
      <c r="H307" s="15">
        <v>525</v>
      </c>
      <c r="I307" s="15">
        <v>1216</v>
      </c>
      <c r="J307" s="15">
        <v>1391</v>
      </c>
      <c r="K307" s="15">
        <v>783</v>
      </c>
      <c r="L307" s="15">
        <v>761</v>
      </c>
      <c r="M307" s="15">
        <v>558</v>
      </c>
      <c r="N307" s="7"/>
      <c r="O307" s="7"/>
      <c r="P307" s="15">
        <v>32.299999999999997</v>
      </c>
      <c r="Q307" s="15">
        <v>40.200000000000003</v>
      </c>
      <c r="R307" s="7"/>
      <c r="S307" s="7"/>
      <c r="T307" s="7"/>
      <c r="U307" s="7"/>
      <c r="V307" s="7"/>
      <c r="W307" s="15">
        <v>49</v>
      </c>
      <c r="X307" s="15">
        <v>2625</v>
      </c>
      <c r="Y307" s="7"/>
      <c r="Z307" s="7"/>
      <c r="AA307" s="15">
        <v>8.75</v>
      </c>
      <c r="AB307" s="15">
        <v>1890</v>
      </c>
      <c r="AC307" s="7"/>
      <c r="AD307" s="7"/>
      <c r="AE307" s="17">
        <f>C307*'Conversions, Sources &amp; Comments'!$F304/222.6</f>
        <v>0.24260259433962264</v>
      </c>
      <c r="AF307" s="17">
        <f>E307*'Conversions, Sources &amp; Comments'!$F304/222.6</f>
        <v>0.3493477358490566</v>
      </c>
      <c r="AG307" s="17">
        <f>F307*'Conversions, Sources &amp; Comments'!$F304/222.6</f>
        <v>0.28197352964959566</v>
      </c>
      <c r="AH307" s="17">
        <f>G307*'Conversions, Sources &amp; Comments'!$F304/222.6</f>
        <v>0.19435933557951482</v>
      </c>
      <c r="AI307" s="17">
        <f>'Conversions, Sources &amp; Comments'!$F304*I307/260</f>
        <v>0.28865080615384614</v>
      </c>
      <c r="AJ307" s="17">
        <f>J307*'Conversions, Sources &amp; Comments'!$F304/222.6</f>
        <v>0.38566880997304581</v>
      </c>
      <c r="AK307" s="17">
        <f>K307*'Conversions, Sources &amp; Comments'!$F304/222.6</f>
        <v>0.21709466442048519</v>
      </c>
      <c r="AL307" s="17">
        <f>L307*'Conversions, Sources &amp; Comments'!$F304/260</f>
        <v>0.18064413115384614</v>
      </c>
      <c r="AM307" s="17">
        <f>'Conversions, Sources &amp; Comments'!$F304*P307/0.56</f>
        <v>3.5598118392857137</v>
      </c>
      <c r="AN307" s="17">
        <f>'Conversions, Sources &amp; Comments'!$F304*Q307/0.56</f>
        <v>4.4304778928571427</v>
      </c>
      <c r="AO307" s="17"/>
      <c r="AP307" s="17">
        <f>'Conversions, Sources &amp; Comments'!$F304*S307/0.835</f>
        <v>0</v>
      </c>
      <c r="AQ307" s="17">
        <f>'Conversions, Sources &amp; Comments'!$F304*T307/0.835</f>
        <v>0</v>
      </c>
      <c r="AR307" s="17">
        <f>'Conversions, Sources &amp; Comments'!$F304*U307/0.835</f>
        <v>0</v>
      </c>
      <c r="AS307" s="17">
        <f>'Conversions, Sources &amp; Comments'!$F304*V307</f>
        <v>0</v>
      </c>
      <c r="AT307" s="17">
        <f>'Conversions, Sources &amp; Comments'!$F304*W307/0.835</f>
        <v>3.6217807185628748</v>
      </c>
      <c r="AU307" s="17">
        <f>'Conversions, Sources &amp; Comments'!$F304*X307/56</f>
        <v>2.8930359374999997</v>
      </c>
      <c r="AV307" s="17"/>
      <c r="AW307" s="17"/>
      <c r="AX307" s="17">
        <f>'Conversions, Sources &amp; Comments'!$F304*AA307/1.069</f>
        <v>0.50517621608980356</v>
      </c>
      <c r="AY307" s="17">
        <f>'Conversions, Sources &amp; Comments'!$F304*AB307/56</f>
        <v>2.0829858749999999</v>
      </c>
      <c r="AZ307" s="17">
        <f>'Conversions, Sources &amp; Comments'!$F304*AC307/0.56</f>
        <v>0</v>
      </c>
      <c r="BA307" s="16"/>
      <c r="BB307" s="17">
        <f>AH307</f>
        <v>0.19435933557951482</v>
      </c>
      <c r="BC307" s="17">
        <v>3.8882402999999996</v>
      </c>
      <c r="BD307" s="17">
        <f t="shared" si="95"/>
        <v>0.24260259433962264</v>
      </c>
      <c r="BE307" s="17"/>
      <c r="BF307" s="17">
        <f t="shared" si="91"/>
        <v>0.48846039121322071</v>
      </c>
      <c r="BG307" s="17">
        <f t="shared" si="93"/>
        <v>0.28865080615384614</v>
      </c>
      <c r="BH307" s="17">
        <v>1.6</v>
      </c>
      <c r="BI307" s="17">
        <f t="shared" si="89"/>
        <v>4.4304778928571427</v>
      </c>
      <c r="BJ307" s="17">
        <v>5.4947033898305087</v>
      </c>
      <c r="BK307" s="17">
        <f t="shared" si="84"/>
        <v>0.10666666666666667</v>
      </c>
      <c r="BL307" s="17">
        <f t="shared" si="94"/>
        <v>0.50517621608980356</v>
      </c>
      <c r="BM307" s="17">
        <f t="shared" si="85"/>
        <v>2.0829858749999999</v>
      </c>
      <c r="BN307" s="17">
        <v>4.5</v>
      </c>
      <c r="BO307" s="17">
        <f t="shared" si="96"/>
        <v>3.5598118392857137</v>
      </c>
      <c r="BP307" s="17">
        <f t="shared" si="90"/>
        <v>2.0829858749999999</v>
      </c>
      <c r="BQ307" s="17">
        <v>2.3286454750377499</v>
      </c>
      <c r="BR307" s="17">
        <v>3.060543593532167</v>
      </c>
      <c r="BS307" s="17"/>
      <c r="BT307" s="17">
        <f t="shared" si="92"/>
        <v>0.8407825295502841</v>
      </c>
      <c r="BU307" s="16"/>
      <c r="BV307" s="16">
        <f>BT307/'Conversions, Sources &amp; Comments'!F304</f>
        <v>13.622949014151184</v>
      </c>
    </row>
    <row r="308" spans="1:74" ht="12.75" customHeight="1">
      <c r="A308" s="13">
        <v>1697</v>
      </c>
      <c r="B308" s="14"/>
      <c r="C308" s="15">
        <v>980</v>
      </c>
      <c r="D308" s="15">
        <v>691</v>
      </c>
      <c r="E308" s="15">
        <v>1170</v>
      </c>
      <c r="F308" s="15">
        <v>1052</v>
      </c>
      <c r="G308" s="15">
        <v>810</v>
      </c>
      <c r="H308" s="15">
        <v>623</v>
      </c>
      <c r="I308" s="15">
        <v>1155</v>
      </c>
      <c r="J308" s="15">
        <v>1811</v>
      </c>
      <c r="K308" s="15">
        <v>1061</v>
      </c>
      <c r="L308" s="15">
        <v>841</v>
      </c>
      <c r="M308" s="15">
        <v>603</v>
      </c>
      <c r="N308" s="7"/>
      <c r="O308" s="7"/>
      <c r="P308" s="15">
        <v>30.4</v>
      </c>
      <c r="Q308" s="15">
        <v>38.200000000000003</v>
      </c>
      <c r="R308" s="7"/>
      <c r="S308" s="15">
        <v>997</v>
      </c>
      <c r="T308" s="7"/>
      <c r="U308" s="15">
        <v>28</v>
      </c>
      <c r="V308" s="15">
        <v>945</v>
      </c>
      <c r="W308" s="15">
        <v>56</v>
      </c>
      <c r="X308" s="15">
        <v>2100</v>
      </c>
      <c r="Y308" s="7"/>
      <c r="Z308" s="7"/>
      <c r="AA308" s="15">
        <v>8.75</v>
      </c>
      <c r="AB308" s="15">
        <v>1995</v>
      </c>
      <c r="AC308" s="15">
        <v>15.7</v>
      </c>
      <c r="AD308" s="15"/>
      <c r="AE308" s="17">
        <f>C308*'Conversions, Sources &amp; Comments'!$F305/222.6</f>
        <v>0.27171490566037737</v>
      </c>
      <c r="AF308" s="17">
        <f>E308*'Conversions, Sources &amp; Comments'!$F305/222.6</f>
        <v>0.32439432614555258</v>
      </c>
      <c r="AG308" s="17">
        <f>F308*'Conversions, Sources &amp; Comments'!$F305/222.6</f>
        <v>0.29167763342318059</v>
      </c>
      <c r="AH308" s="17">
        <f>G308*'Conversions, Sources &amp; Comments'!$F305/222.6</f>
        <v>0.22458068733153638</v>
      </c>
      <c r="AI308" s="17">
        <f>'Conversions, Sources &amp; Comments'!$F305*I308/260</f>
        <v>0.27417079038461534</v>
      </c>
      <c r="AJ308" s="17">
        <f>J308*'Conversions, Sources &amp; Comments'!$F305/222.6</f>
        <v>0.50211805525606468</v>
      </c>
      <c r="AK308" s="17">
        <f>K308*'Conversions, Sources &amp; Comments'!$F305/222.6</f>
        <v>0.29417297439353102</v>
      </c>
      <c r="AL308" s="17">
        <f>L308*'Conversions, Sources &amp; Comments'!$F305/260</f>
        <v>0.19963431576923077</v>
      </c>
      <c r="AM308" s="17">
        <f>'Conversions, Sources &amp; Comments'!$F305*P308/0.56</f>
        <v>3.3504111428571424</v>
      </c>
      <c r="AN308" s="17">
        <f>'Conversions, Sources &amp; Comments'!$F305*Q308/0.56</f>
        <v>4.2100561071428571</v>
      </c>
      <c r="AO308" s="17"/>
      <c r="AP308" s="17">
        <f>'Conversions, Sources &amp; Comments'!$F305*S308/0.835</f>
        <v>73.692150538922164</v>
      </c>
      <c r="AQ308" s="17">
        <f>'Conversions, Sources &amp; Comments'!$F305*T308/0.835</f>
        <v>0</v>
      </c>
      <c r="AR308" s="17">
        <f>'Conversions, Sources &amp; Comments'!$F305*U308/0.835</f>
        <v>2.0695889820359281</v>
      </c>
      <c r="AS308" s="17">
        <f>'Conversions, Sources &amp; Comments'!$F305*V308</f>
        <v>58.323604499999995</v>
      </c>
      <c r="AT308" s="17">
        <f>'Conversions, Sources &amp; Comments'!$F305*W308/0.835</f>
        <v>4.1391779640718562</v>
      </c>
      <c r="AU308" s="17">
        <f>'Conversions, Sources &amp; Comments'!$F305*X308/56</f>
        <v>2.3144287500000003</v>
      </c>
      <c r="AV308" s="17"/>
      <c r="AW308" s="17"/>
      <c r="AX308" s="17">
        <f>'Conversions, Sources &amp; Comments'!$F305*AA308/1.069</f>
        <v>0.50517621608980356</v>
      </c>
      <c r="AY308" s="17">
        <f>'Conversions, Sources &amp; Comments'!$F305*AB308/56</f>
        <v>2.1987073124999998</v>
      </c>
      <c r="AZ308" s="17">
        <f>'Conversions, Sources &amp; Comments'!$F305*AC308/0.56</f>
        <v>1.7303110178571426</v>
      </c>
      <c r="BA308" s="17">
        <v>0.5</v>
      </c>
      <c r="BB308" s="17">
        <f>AH308</f>
        <v>0.22458068733153638</v>
      </c>
      <c r="BC308" s="17">
        <v>3.8882402999999996</v>
      </c>
      <c r="BD308" s="17">
        <f t="shared" si="95"/>
        <v>0.27171490566037737</v>
      </c>
      <c r="BE308" s="17"/>
      <c r="BF308" s="17">
        <f t="shared" si="91"/>
        <v>0.5246862375805792</v>
      </c>
      <c r="BG308" s="17">
        <f t="shared" si="93"/>
        <v>0.27417079038461534</v>
      </c>
      <c r="BH308" s="17">
        <f t="shared" ref="BH308:BH317" si="97">AZ308</f>
        <v>1.7303110178571426</v>
      </c>
      <c r="BI308" s="17">
        <f t="shared" si="89"/>
        <v>4.2100561071428571</v>
      </c>
      <c r="BJ308" s="17">
        <v>5.9173728813559325</v>
      </c>
      <c r="BK308" s="17">
        <f t="shared" si="84"/>
        <v>0.11535406785714283</v>
      </c>
      <c r="BL308" s="17">
        <f t="shared" si="94"/>
        <v>0.50517621608980356</v>
      </c>
      <c r="BM308" s="17">
        <f t="shared" si="85"/>
        <v>2.1987073124999998</v>
      </c>
      <c r="BN308" s="17">
        <f>AR308</f>
        <v>2.0695889820359281</v>
      </c>
      <c r="BO308" s="17">
        <f t="shared" si="96"/>
        <v>3.3504111428571424</v>
      </c>
      <c r="BP308" s="17">
        <f t="shared" si="90"/>
        <v>2.1987073124999998</v>
      </c>
      <c r="BQ308" s="17">
        <v>2.3269617111367822</v>
      </c>
      <c r="BR308" s="17">
        <v>3.060543593532167</v>
      </c>
      <c r="BS308" s="17"/>
      <c r="BT308" s="17">
        <f t="shared" si="92"/>
        <v>0.83747689945365622</v>
      </c>
      <c r="BU308" s="16"/>
      <c r="BV308" s="16">
        <f>BT308/'Conversions, Sources &amp; Comments'!F305</f>
        <v>13.569388873825607</v>
      </c>
    </row>
    <row r="309" spans="1:74" ht="12.75" customHeight="1">
      <c r="A309" s="13">
        <v>1698</v>
      </c>
      <c r="B309" s="14"/>
      <c r="C309" s="15">
        <v>1421</v>
      </c>
      <c r="D309" s="15">
        <v>682</v>
      </c>
      <c r="E309" s="15">
        <v>2251</v>
      </c>
      <c r="F309" s="7"/>
      <c r="G309" s="15">
        <v>1350</v>
      </c>
      <c r="H309" s="15">
        <v>682</v>
      </c>
      <c r="I309" s="15">
        <v>1347</v>
      </c>
      <c r="J309" s="15">
        <v>2041</v>
      </c>
      <c r="K309" s="15">
        <v>1614</v>
      </c>
      <c r="L309" s="15">
        <v>1286</v>
      </c>
      <c r="M309" s="15">
        <v>721</v>
      </c>
      <c r="N309" s="7"/>
      <c r="O309" s="7"/>
      <c r="P309" s="15">
        <v>31.5</v>
      </c>
      <c r="Q309" s="15">
        <v>43.2</v>
      </c>
      <c r="R309" s="7"/>
      <c r="S309" s="7"/>
      <c r="T309" s="7"/>
      <c r="U309" s="15">
        <v>45.5</v>
      </c>
      <c r="V309" s="7"/>
      <c r="W309" s="15">
        <v>45.5</v>
      </c>
      <c r="X309" s="7"/>
      <c r="Y309" s="7"/>
      <c r="Z309" s="7"/>
      <c r="AA309" s="15">
        <v>10.06</v>
      </c>
      <c r="AB309" s="15">
        <v>2100</v>
      </c>
      <c r="AC309" s="15">
        <v>14</v>
      </c>
      <c r="AD309" s="15"/>
      <c r="AE309" s="17">
        <f>C309*'Conversions, Sources &amp; Comments'!$F306/222.6</f>
        <v>0.39398661320754713</v>
      </c>
      <c r="AF309" s="17">
        <f>E309*'Conversions, Sources &amp; Comments'!$F306/222.6</f>
        <v>0.62411250269541785</v>
      </c>
      <c r="AG309" s="16"/>
      <c r="AH309" s="17">
        <f>G309*'Conversions, Sources &amp; Comments'!$F306/222.6</f>
        <v>0.37430114555256067</v>
      </c>
      <c r="AI309" s="17">
        <f>'Conversions, Sources &amp; Comments'!$F306*I309/260</f>
        <v>0.31974723346153844</v>
      </c>
      <c r="AJ309" s="17">
        <f>J309*'Conversions, Sources &amp; Comments'!$F306/222.6</f>
        <v>0.56588788005390833</v>
      </c>
      <c r="AK309" s="17">
        <f>K309*'Conversions, Sources &amp; Comments'!$F306/222.6</f>
        <v>0.4474978140161725</v>
      </c>
      <c r="AL309" s="17">
        <f>L309*'Conversions, Sources &amp; Comments'!$F306/260</f>
        <v>0.30526721769230769</v>
      </c>
      <c r="AM309" s="17">
        <f>'Conversions, Sources &amp; Comments'!$F306*P309/0.56</f>
        <v>3.4716431249999995</v>
      </c>
      <c r="AN309" s="17">
        <f>'Conversions, Sources &amp; Comments'!$F306*Q309/0.56</f>
        <v>4.7611105714285706</v>
      </c>
      <c r="AO309" s="17"/>
      <c r="AP309" s="17">
        <f>'Conversions, Sources &amp; Comments'!$F306*S309/0.835</f>
        <v>0</v>
      </c>
      <c r="AQ309" s="17">
        <f>'Conversions, Sources &amp; Comments'!$F306*T309/0.835</f>
        <v>0</v>
      </c>
      <c r="AR309" s="17">
        <f>'Conversions, Sources &amp; Comments'!$F306*U309/0.835</f>
        <v>3.3630820958083834</v>
      </c>
      <c r="AS309" s="17">
        <f>'Conversions, Sources &amp; Comments'!$F306*V309</f>
        <v>0</v>
      </c>
      <c r="AT309" s="17">
        <f>'Conversions, Sources &amp; Comments'!$F306*W309/0.835</f>
        <v>3.3630820958083834</v>
      </c>
      <c r="AU309" s="17">
        <f>'Conversions, Sources &amp; Comments'!$F306*X309/56</f>
        <v>0</v>
      </c>
      <c r="AV309" s="17"/>
      <c r="AW309" s="17"/>
      <c r="AX309" s="17">
        <f>'Conversions, Sources &amp; Comments'!$F306*AA309/1.069</f>
        <v>0.58080831244153419</v>
      </c>
      <c r="AY309" s="17">
        <f>'Conversions, Sources &amp; Comments'!$F306*AB309/56</f>
        <v>2.3144287500000003</v>
      </c>
      <c r="AZ309" s="17">
        <f>'Conversions, Sources &amp; Comments'!$F306*AC309/0.56</f>
        <v>1.5429524999999997</v>
      </c>
      <c r="BA309" s="16"/>
      <c r="BB309" s="17">
        <f>AH309</f>
        <v>0.37430114555256067</v>
      </c>
      <c r="BC309" s="17">
        <v>3.8882402999999996</v>
      </c>
      <c r="BD309" s="17">
        <f t="shared" si="95"/>
        <v>0.39398661320754713</v>
      </c>
      <c r="BE309" s="17"/>
      <c r="BF309" s="17">
        <f t="shared" si="91"/>
        <v>0.67683479232348487</v>
      </c>
      <c r="BG309" s="17">
        <f t="shared" si="93"/>
        <v>0.31974723346153844</v>
      </c>
      <c r="BH309" s="17">
        <f t="shared" si="97"/>
        <v>1.5429524999999997</v>
      </c>
      <c r="BI309" s="17">
        <f t="shared" si="89"/>
        <v>4.7611105714285706</v>
      </c>
      <c r="BJ309" s="17">
        <v>5.0720338983050848</v>
      </c>
      <c r="BK309" s="17">
        <f t="shared" si="84"/>
        <v>0.10286349999999998</v>
      </c>
      <c r="BL309" s="17">
        <f t="shared" si="94"/>
        <v>0.58080831244153419</v>
      </c>
      <c r="BM309" s="17">
        <f t="shared" si="85"/>
        <v>2.3144287500000003</v>
      </c>
      <c r="BN309" s="17">
        <f>AR309</f>
        <v>3.3630820958083834</v>
      </c>
      <c r="BO309" s="17">
        <f t="shared" si="96"/>
        <v>3.4716431249999995</v>
      </c>
      <c r="BP309" s="17">
        <f t="shared" si="90"/>
        <v>2.3144287500000003</v>
      </c>
      <c r="BQ309" s="17">
        <v>2.4549277676102959</v>
      </c>
      <c r="BR309" s="17">
        <v>3.2089335859458474</v>
      </c>
      <c r="BS309" s="17"/>
      <c r="BT309" s="17">
        <f t="shared" si="92"/>
        <v>0.9454531199831232</v>
      </c>
      <c r="BU309" s="16"/>
      <c r="BV309" s="16">
        <f>BT309/'Conversions, Sources &amp; Comments'!F306</f>
        <v>15.318895429106263</v>
      </c>
    </row>
    <row r="310" spans="1:74" ht="12.75" customHeight="1">
      <c r="A310" s="13">
        <v>1699</v>
      </c>
      <c r="B310" s="14"/>
      <c r="C310" s="15">
        <v>2257</v>
      </c>
      <c r="D310" s="15">
        <v>973</v>
      </c>
      <c r="E310" s="15">
        <v>3296</v>
      </c>
      <c r="F310" s="15">
        <v>2115</v>
      </c>
      <c r="G310" s="7"/>
      <c r="H310" s="15">
        <v>971</v>
      </c>
      <c r="I310" s="15">
        <v>2520</v>
      </c>
      <c r="J310" s="15">
        <v>2837</v>
      </c>
      <c r="K310" s="15">
        <v>2523</v>
      </c>
      <c r="L310" s="15">
        <v>2122</v>
      </c>
      <c r="M310" s="15">
        <v>958</v>
      </c>
      <c r="N310" s="7"/>
      <c r="O310" s="7"/>
      <c r="P310" s="15">
        <v>31.3</v>
      </c>
      <c r="Q310" s="15">
        <v>37.799999999999997</v>
      </c>
      <c r="R310" s="7"/>
      <c r="S310" s="15">
        <v>735</v>
      </c>
      <c r="T310" s="7"/>
      <c r="U310" s="7"/>
      <c r="V310" s="15">
        <v>945</v>
      </c>
      <c r="W310" s="15">
        <v>47.2</v>
      </c>
      <c r="X310" s="15">
        <v>2450</v>
      </c>
      <c r="Y310" s="7"/>
      <c r="Z310" s="7"/>
      <c r="AA310" s="15">
        <v>10.31</v>
      </c>
      <c r="AB310" s="15">
        <v>2340</v>
      </c>
      <c r="AC310" s="15">
        <v>15.7</v>
      </c>
      <c r="AD310" s="15"/>
      <c r="AE310" s="17">
        <f>C310*'Conversions, Sources &amp; Comments'!$F307/222.6</f>
        <v>0.62577606334231806</v>
      </c>
      <c r="AF310" s="17">
        <f>E310*'Conversions, Sources &amp; Comments'!$F307/222.6</f>
        <v>0.91384931536388136</v>
      </c>
      <c r="AG310" s="17">
        <f>F310*'Conversions, Sources &amp; Comments'!$F307/222.6</f>
        <v>0.58640512803234501</v>
      </c>
      <c r="AH310" s="16"/>
      <c r="AI310" s="17">
        <f>'Conversions, Sources &amp; Comments'!$F307*I310/260</f>
        <v>0.59819081538461538</v>
      </c>
      <c r="AJ310" s="17">
        <f>J310*'Conversions, Sources &amp; Comments'!$F307/222.6</f>
        <v>0.78658692587601087</v>
      </c>
      <c r="AK310" s="17">
        <f>K310*'Conversions, Sources &amp; Comments'!$F307/222.6</f>
        <v>0.69952725202156341</v>
      </c>
      <c r="AL310" s="17">
        <f>L310*'Conversions, Sources &amp; Comments'!$F307/260</f>
        <v>0.50371464692307688</v>
      </c>
      <c r="AM310" s="17">
        <f>'Conversions, Sources &amp; Comments'!$F307*P310/0.56</f>
        <v>3.4496009464285713</v>
      </c>
      <c r="AN310" s="17">
        <f>'Conversions, Sources &amp; Comments'!$F307*Q310/0.56</f>
        <v>4.1659717499999989</v>
      </c>
      <c r="AO310" s="17"/>
      <c r="AP310" s="17">
        <f>'Conversions, Sources &amp; Comments'!$F307*S310/0.835</f>
        <v>54.326710778443115</v>
      </c>
      <c r="AQ310" s="17">
        <f>'Conversions, Sources &amp; Comments'!$F307*T310/0.835</f>
        <v>0</v>
      </c>
      <c r="AR310" s="17">
        <f>'Conversions, Sources &amp; Comments'!$F307*U310/0.835</f>
        <v>0</v>
      </c>
      <c r="AS310" s="17">
        <f>'Conversions, Sources &amp; Comments'!$F307*V310</f>
        <v>58.323604499999995</v>
      </c>
      <c r="AT310" s="17">
        <f>'Conversions, Sources &amp; Comments'!$F307*W310/0.835</f>
        <v>3.4887357125748504</v>
      </c>
      <c r="AU310" s="17">
        <f>'Conversions, Sources &amp; Comments'!$F307*X310/56</f>
        <v>2.7001668749999999</v>
      </c>
      <c r="AV310" s="17"/>
      <c r="AW310" s="17"/>
      <c r="AX310" s="17">
        <f>'Conversions, Sources &amp; Comments'!$F307*AA310/1.069</f>
        <v>0.59524191861552866</v>
      </c>
      <c r="AY310" s="17">
        <f>'Conversions, Sources &amp; Comments'!$F307*AB310/56</f>
        <v>2.5789348928571427</v>
      </c>
      <c r="AZ310" s="17">
        <f>'Conversions, Sources &amp; Comments'!$F307*AC310/0.56</f>
        <v>1.7303110178571426</v>
      </c>
      <c r="BA310" s="16"/>
      <c r="BB310" s="17">
        <f>AL310</f>
        <v>0.50371464692307688</v>
      </c>
      <c r="BC310" s="17">
        <v>3.8882402999999996</v>
      </c>
      <c r="BD310" s="17">
        <f t="shared" si="95"/>
        <v>0.62577606334231806</v>
      </c>
      <c r="BE310" s="17"/>
      <c r="BF310" s="17">
        <f t="shared" si="91"/>
        <v>0.96526153101978684</v>
      </c>
      <c r="BG310" s="17">
        <f t="shared" si="93"/>
        <v>0.59819081538461538</v>
      </c>
      <c r="BH310" s="17">
        <f t="shared" si="97"/>
        <v>1.7303110178571426</v>
      </c>
      <c r="BI310" s="17">
        <f t="shared" si="89"/>
        <v>4.1659717499999989</v>
      </c>
      <c r="BJ310" s="17">
        <v>5.4947033898305087</v>
      </c>
      <c r="BK310" s="17">
        <f t="shared" si="84"/>
        <v>0.11535406785714283</v>
      </c>
      <c r="BL310" s="17">
        <f t="shared" si="94"/>
        <v>0.59524191861552866</v>
      </c>
      <c r="BM310" s="17">
        <f t="shared" si="85"/>
        <v>2.5789348928571427</v>
      </c>
      <c r="BN310" s="17">
        <v>4.5</v>
      </c>
      <c r="BO310" s="17">
        <f t="shared" si="96"/>
        <v>3.4496009464285713</v>
      </c>
      <c r="BP310" s="17">
        <f t="shared" si="90"/>
        <v>2.5789348928571427</v>
      </c>
      <c r="BQ310" s="17">
        <v>2.4616628232141644</v>
      </c>
      <c r="BR310" s="17">
        <v>3.2089335859458474</v>
      </c>
      <c r="BS310" s="17"/>
      <c r="BT310" s="17">
        <f t="shared" si="92"/>
        <v>1.1413082204722391</v>
      </c>
      <c r="BU310" s="16"/>
      <c r="BV310" s="16">
        <f>BT310/'Conversions, Sources &amp; Comments'!F307</f>
        <v>18.492277313660647</v>
      </c>
    </row>
    <row r="311" spans="1:74" ht="12.75" customHeight="1">
      <c r="A311" s="13">
        <v>1700</v>
      </c>
      <c r="B311" s="14"/>
      <c r="C311" s="15">
        <v>1678</v>
      </c>
      <c r="D311" s="15">
        <v>753</v>
      </c>
      <c r="E311" s="15">
        <v>2520</v>
      </c>
      <c r="F311" s="7"/>
      <c r="G311" s="15">
        <v>1369</v>
      </c>
      <c r="H311" s="15">
        <v>735</v>
      </c>
      <c r="I311" s="15">
        <v>1747</v>
      </c>
      <c r="J311" s="15">
        <v>2552</v>
      </c>
      <c r="K311" s="15">
        <v>1682</v>
      </c>
      <c r="L311" s="15">
        <v>1483</v>
      </c>
      <c r="M311" s="15">
        <v>816</v>
      </c>
      <c r="N311" s="7"/>
      <c r="O311" s="7"/>
      <c r="P311" s="15">
        <v>29.9</v>
      </c>
      <c r="Q311" s="15">
        <v>38.5</v>
      </c>
      <c r="R311" s="7"/>
      <c r="S311" s="7"/>
      <c r="T311" s="7"/>
      <c r="U311" s="7"/>
      <c r="V311" s="7"/>
      <c r="W311" s="15">
        <v>52.5</v>
      </c>
      <c r="X311" s="15">
        <v>2100</v>
      </c>
      <c r="Y311" s="7"/>
      <c r="Z311" s="7"/>
      <c r="AA311" s="15">
        <v>10.050000000000001</v>
      </c>
      <c r="AB311" s="7"/>
      <c r="AC311" s="15">
        <v>14</v>
      </c>
      <c r="AD311" s="15"/>
      <c r="AE311" s="17">
        <f>C311*'Conversions, Sources &amp; Comments'!$F308/222.6</f>
        <v>0.46524246091644206</v>
      </c>
      <c r="AF311" s="17">
        <f>E311*'Conversions, Sources &amp; Comments'!$F308/222.6</f>
        <v>0.69869547169811319</v>
      </c>
      <c r="AG311" s="16"/>
      <c r="AH311" s="17">
        <f>G311*'Conversions, Sources &amp; Comments'!$F308/222.6</f>
        <v>0.37956908760107816</v>
      </c>
      <c r="AI311" s="17">
        <f>'Conversions, Sources &amp; Comments'!$F308*I311/260</f>
        <v>0.41469815653846154</v>
      </c>
      <c r="AJ311" s="17">
        <f>J311*'Conversions, Sources &amp; Comments'!$F308/222.6</f>
        <v>0.70756779514824797</v>
      </c>
      <c r="AK311" s="17">
        <f>K311*'Conversions, Sources &amp; Comments'!$F308/222.6</f>
        <v>0.46635150134770892</v>
      </c>
      <c r="AL311" s="17">
        <f>L311*'Conversions, Sources &amp; Comments'!$F308/260</f>
        <v>0.35203054730769229</v>
      </c>
      <c r="AM311" s="17">
        <f>'Conversions, Sources &amp; Comments'!$F308*P311/0.56</f>
        <v>3.2953056964285707</v>
      </c>
      <c r="AN311" s="17">
        <f>'Conversions, Sources &amp; Comments'!$F308*Q311/0.56</f>
        <v>4.243119375</v>
      </c>
      <c r="AO311" s="17"/>
      <c r="AP311" s="17">
        <f>'Conversions, Sources &amp; Comments'!$F308*S311/0.835</f>
        <v>0</v>
      </c>
      <c r="AQ311" s="17">
        <f>'Conversions, Sources &amp; Comments'!$F308*T311/0.835</f>
        <v>0</v>
      </c>
      <c r="AR311" s="17">
        <f>'Conversions, Sources &amp; Comments'!$F308*U311/0.835</f>
        <v>0</v>
      </c>
      <c r="AS311" s="17">
        <f>'Conversions, Sources &amp; Comments'!$F308*V311</f>
        <v>0</v>
      </c>
      <c r="AT311" s="17">
        <f>'Conversions, Sources &amp; Comments'!$F308*W311/0.835</f>
        <v>3.8804793413173653</v>
      </c>
      <c r="AU311" s="17">
        <f>'Conversions, Sources &amp; Comments'!$F308*X311/56</f>
        <v>2.3144287500000003</v>
      </c>
      <c r="AV311" s="17"/>
      <c r="AW311" s="17"/>
      <c r="AX311" s="17">
        <f>'Conversions, Sources &amp; Comments'!$F308*AA311/1.069</f>
        <v>0.58023096819457443</v>
      </c>
      <c r="AY311" s="17">
        <f>'Conversions, Sources &amp; Comments'!$F308*AB311/56</f>
        <v>0</v>
      </c>
      <c r="AZ311" s="17">
        <f>'Conversions, Sources &amp; Comments'!$F308*AC311/0.56</f>
        <v>1.5429524999999997</v>
      </c>
      <c r="BA311" s="16"/>
      <c r="BB311" s="17">
        <f>AH311</f>
        <v>0.37956908760107816</v>
      </c>
      <c r="BC311" s="17">
        <v>3.8882402999999996</v>
      </c>
      <c r="BD311" s="17">
        <f t="shared" si="95"/>
        <v>0.46524246091644206</v>
      </c>
      <c r="BE311" s="17"/>
      <c r="BF311" s="17">
        <f t="shared" si="91"/>
        <v>0.76550186390835295</v>
      </c>
      <c r="BG311" s="17">
        <f t="shared" si="93"/>
        <v>0.41469815653846154</v>
      </c>
      <c r="BH311" s="17">
        <f t="shared" si="97"/>
        <v>1.5429524999999997</v>
      </c>
      <c r="BI311" s="17">
        <f t="shared" si="89"/>
        <v>4.243119375</v>
      </c>
      <c r="BJ311" s="17">
        <v>5.0720338983050848</v>
      </c>
      <c r="BK311" s="17">
        <f t="shared" si="84"/>
        <v>0.10286349999999998</v>
      </c>
      <c r="BL311" s="17">
        <f t="shared" si="94"/>
        <v>0.58023096819457443</v>
      </c>
      <c r="BM311" s="17">
        <f t="shared" si="85"/>
        <v>2.6</v>
      </c>
      <c r="BN311" s="17">
        <v>4.5</v>
      </c>
      <c r="BO311" s="17">
        <f t="shared" si="96"/>
        <v>3.2953056964285707</v>
      </c>
      <c r="BP311" s="17">
        <v>2.6</v>
      </c>
      <c r="BQ311" s="17">
        <v>2.4717654066199688</v>
      </c>
      <c r="BR311" s="17">
        <v>3.2089335859458474</v>
      </c>
      <c r="BS311" s="17"/>
      <c r="BT311" s="17">
        <f t="shared" si="92"/>
        <v>1.0058811113356905</v>
      </c>
      <c r="BU311" s="16"/>
      <c r="BV311" s="16">
        <f>BT311/'Conversions, Sources &amp; Comments'!F308</f>
        <v>16.297992182774429</v>
      </c>
    </row>
    <row r="312" spans="1:74" ht="12.75" customHeight="1">
      <c r="A312" s="13">
        <v>1701</v>
      </c>
      <c r="B312" s="14"/>
      <c r="C312" s="15">
        <v>1833</v>
      </c>
      <c r="D312" s="15">
        <v>987</v>
      </c>
      <c r="E312" s="15">
        <v>2296</v>
      </c>
      <c r="F312" s="15">
        <v>1767</v>
      </c>
      <c r="G312" s="7"/>
      <c r="H312" s="15">
        <v>875</v>
      </c>
      <c r="I312" s="15">
        <v>1889</v>
      </c>
      <c r="J312" s="15">
        <v>2585</v>
      </c>
      <c r="K312" s="15">
        <v>1887</v>
      </c>
      <c r="L312" s="15">
        <v>1620</v>
      </c>
      <c r="M312" s="15">
        <v>1064</v>
      </c>
      <c r="N312" s="7"/>
      <c r="O312" s="7"/>
      <c r="P312" s="15">
        <v>29.4</v>
      </c>
      <c r="Q312" s="15">
        <v>38.5</v>
      </c>
      <c r="R312" s="7"/>
      <c r="S312" s="15">
        <v>735</v>
      </c>
      <c r="T312" s="7"/>
      <c r="U312" s="15">
        <v>91</v>
      </c>
      <c r="V312" s="15">
        <v>840</v>
      </c>
      <c r="W312" s="15">
        <v>47.2</v>
      </c>
      <c r="X312" s="15">
        <v>2100</v>
      </c>
      <c r="Y312" s="7"/>
      <c r="Z312" s="7"/>
      <c r="AA312" s="15">
        <v>10.050000000000001</v>
      </c>
      <c r="AB312" s="7"/>
      <c r="AC312" s="15">
        <v>15.7</v>
      </c>
      <c r="AD312" s="15"/>
      <c r="AE312" s="17">
        <f>C312*'Conversions, Sources &amp; Comments'!$F309/222.6</f>
        <v>0.51057531536388134</v>
      </c>
      <c r="AF312" s="17">
        <f>E312*'Conversions, Sources &amp; Comments'!$F309/222.6</f>
        <v>0.63954223899371065</v>
      </c>
      <c r="AG312" s="17">
        <f>F312*'Conversions, Sources &amp; Comments'!$F309/222.6</f>
        <v>0.49219126145552561</v>
      </c>
      <c r="AH312" s="16"/>
      <c r="AI312" s="17">
        <f>'Conversions, Sources &amp; Comments'!$F309*I312/260</f>
        <v>0.45048581384615383</v>
      </c>
      <c r="AJ312" s="17">
        <f>J312*'Conversions, Sources &amp; Comments'!$F309/222.6</f>
        <v>0.72004211141060182</v>
      </c>
      <c r="AK312" s="17">
        <f>K312*'Conversions, Sources &amp; Comments'!$F309/222.6</f>
        <v>0.52561681401617255</v>
      </c>
      <c r="AL312" s="17">
        <f>L312*'Conversions, Sources &amp; Comments'!$F309/260</f>
        <v>0.38633510769230767</v>
      </c>
      <c r="AM312" s="17">
        <f>'Conversions, Sources &amp; Comments'!$F309*P312/0.56</f>
        <v>3.2552309999999993</v>
      </c>
      <c r="AN312" s="17">
        <f>'Conversions, Sources &amp; Comments'!$F309*Q312/0.56</f>
        <v>4.2628024999999994</v>
      </c>
      <c r="AO312" s="17"/>
      <c r="AP312" s="17">
        <f>'Conversions, Sources &amp; Comments'!$F309*S312/0.835</f>
        <v>54.578723353293405</v>
      </c>
      <c r="AQ312" s="17">
        <f>'Conversions, Sources &amp; Comments'!$F309*T312/0.835</f>
        <v>0</v>
      </c>
      <c r="AR312" s="17">
        <f>'Conversions, Sources &amp; Comments'!$F309*U312/0.835</f>
        <v>6.7573657485029939</v>
      </c>
      <c r="AS312" s="17">
        <f>'Conversions, Sources &amp; Comments'!$F309*V312</f>
        <v>52.083695999999996</v>
      </c>
      <c r="AT312" s="17">
        <f>'Conversions, Sources &amp; Comments'!$F309*W312/0.835</f>
        <v>3.5049193772455092</v>
      </c>
      <c r="AU312" s="17">
        <f>'Conversions, Sources &amp; Comments'!$F309*X312/56</f>
        <v>2.3251649999999997</v>
      </c>
      <c r="AV312" s="17"/>
      <c r="AW312" s="17"/>
      <c r="AX312" s="17">
        <f>'Conversions, Sources &amp; Comments'!$F309*AA312/1.069</f>
        <v>0.58292256314312452</v>
      </c>
      <c r="AY312" s="17">
        <f>'Conversions, Sources &amp; Comments'!$F309*AB312/56</f>
        <v>0</v>
      </c>
      <c r="AZ312" s="17">
        <f>'Conversions, Sources &amp; Comments'!$F309*AC312/0.56</f>
        <v>1.7383376428571424</v>
      </c>
      <c r="BA312" s="17">
        <v>1.927966101694915</v>
      </c>
      <c r="BB312" s="17">
        <f>AL312</f>
        <v>0.38633510769230767</v>
      </c>
      <c r="BC312" s="17">
        <v>3.9062771999999994</v>
      </c>
      <c r="BD312" s="17">
        <f t="shared" si="95"/>
        <v>0.51057531536388134</v>
      </c>
      <c r="BE312" s="17"/>
      <c r="BF312" s="17">
        <f t="shared" si="91"/>
        <v>0.82243068639801509</v>
      </c>
      <c r="BG312" s="17">
        <f t="shared" si="93"/>
        <v>0.45048581384615383</v>
      </c>
      <c r="BH312" s="17">
        <f t="shared" si="97"/>
        <v>1.7383376428571424</v>
      </c>
      <c r="BI312" s="17">
        <f t="shared" si="89"/>
        <v>4.2628024999999994</v>
      </c>
      <c r="BJ312" s="17">
        <v>5.0720338983050848</v>
      </c>
      <c r="BK312" s="17">
        <f t="shared" si="84"/>
        <v>0.11588917619047616</v>
      </c>
      <c r="BL312" s="17">
        <f t="shared" si="94"/>
        <v>0.58292256314312452</v>
      </c>
      <c r="BM312" s="17">
        <f t="shared" si="85"/>
        <v>2.6</v>
      </c>
      <c r="BN312" s="17">
        <f>AR312</f>
        <v>6.7573657485029939</v>
      </c>
      <c r="BO312" s="17">
        <f t="shared" si="96"/>
        <v>3.2552309999999993</v>
      </c>
      <c r="BP312" s="17">
        <v>2.6</v>
      </c>
      <c r="BQ312" s="17">
        <v>2.4549277676102959</v>
      </c>
      <c r="BR312" s="17">
        <v>3.2089335859458474</v>
      </c>
      <c r="BS312" s="17"/>
      <c r="BT312" s="17">
        <f t="shared" si="92"/>
        <v>1.0773925950224252</v>
      </c>
      <c r="BU312" s="16"/>
      <c r="BV312" s="16">
        <f>BT312/'Conversions, Sources &amp; Comments'!F309</f>
        <v>17.376066779493478</v>
      </c>
    </row>
    <row r="313" spans="1:74" ht="12.75" customHeight="1">
      <c r="A313" s="13">
        <v>1702</v>
      </c>
      <c r="B313" s="14"/>
      <c r="C313" s="15">
        <v>1249</v>
      </c>
      <c r="D313" s="15">
        <v>1004</v>
      </c>
      <c r="E313" s="15">
        <v>1575</v>
      </c>
      <c r="F313" s="15">
        <v>1365</v>
      </c>
      <c r="G313" s="15">
        <v>1365</v>
      </c>
      <c r="H313" s="15">
        <v>1050</v>
      </c>
      <c r="I313" s="15">
        <v>1592</v>
      </c>
      <c r="J313" s="15">
        <v>1925</v>
      </c>
      <c r="K313" s="15">
        <v>1278</v>
      </c>
      <c r="L313" s="15">
        <v>1220</v>
      </c>
      <c r="M313" s="15">
        <v>1047</v>
      </c>
      <c r="N313" s="7"/>
      <c r="O313" s="7"/>
      <c r="P313" s="15">
        <v>31.5</v>
      </c>
      <c r="Q313" s="15">
        <v>38.5</v>
      </c>
      <c r="R313" s="7"/>
      <c r="S313" s="15">
        <v>735</v>
      </c>
      <c r="T313" s="7"/>
      <c r="U313" s="15">
        <v>35</v>
      </c>
      <c r="V313" s="15">
        <v>840</v>
      </c>
      <c r="W313" s="15">
        <v>44.6</v>
      </c>
      <c r="X313" s="15">
        <v>2362</v>
      </c>
      <c r="Y313" s="7"/>
      <c r="Z313" s="7"/>
      <c r="AA313" s="15">
        <v>10.06</v>
      </c>
      <c r="AB313" s="15">
        <v>2520</v>
      </c>
      <c r="AC313" s="15">
        <v>15.7</v>
      </c>
      <c r="AD313" s="15"/>
      <c r="AE313" s="17">
        <f>C313*'Conversions, Sources &amp; Comments'!$F310/222.6</f>
        <v>0.34790429290206648</v>
      </c>
      <c r="AF313" s="17">
        <f>E313*'Conversions, Sources &amp; Comments'!$F310/222.6</f>
        <v>0.4387103773584905</v>
      </c>
      <c r="AG313" s="17">
        <f>F313*'Conversions, Sources &amp; Comments'!$F310/222.6</f>
        <v>0.38021566037735849</v>
      </c>
      <c r="AH313" s="17">
        <f>G313*'Conversions, Sources &amp; Comments'!$F310/222.6</f>
        <v>0.38021566037735849</v>
      </c>
      <c r="AI313" s="17">
        <f>'Conversions, Sources &amp; Comments'!$F310*I313/260</f>
        <v>0.37965771076923077</v>
      </c>
      <c r="AJ313" s="17">
        <f>J313*'Conversions, Sources &amp; Comments'!$F310/222.6</f>
        <v>0.53620157232704391</v>
      </c>
      <c r="AK313" s="17">
        <f>K313*'Conversions, Sources &amp; Comments'!$F310/222.6</f>
        <v>0.35598213477088947</v>
      </c>
      <c r="AL313" s="17">
        <f>L313*'Conversions, Sources &amp; Comments'!$F310/260</f>
        <v>0.29094372307692307</v>
      </c>
      <c r="AM313" s="17">
        <f>'Conversions, Sources &amp; Comments'!$F310*P313/0.56</f>
        <v>3.4877474999999993</v>
      </c>
      <c r="AN313" s="17">
        <f>'Conversions, Sources &amp; Comments'!$F310*Q313/0.56</f>
        <v>4.2628024999999994</v>
      </c>
      <c r="AO313" s="17"/>
      <c r="AP313" s="17">
        <f>'Conversions, Sources &amp; Comments'!$F310*S313/0.835</f>
        <v>54.578723353293405</v>
      </c>
      <c r="AQ313" s="17">
        <f>'Conversions, Sources &amp; Comments'!$F310*T313/0.835</f>
        <v>0</v>
      </c>
      <c r="AR313" s="17">
        <f>'Conversions, Sources &amp; Comments'!$F310*U313/0.835</f>
        <v>2.5989868263473053</v>
      </c>
      <c r="AS313" s="17">
        <f>'Conversions, Sources &amp; Comments'!$F310*V313</f>
        <v>52.083695999999996</v>
      </c>
      <c r="AT313" s="17">
        <f>'Conversions, Sources &amp; Comments'!$F310*W313/0.835</f>
        <v>3.3118517844311377</v>
      </c>
      <c r="AU313" s="17">
        <f>'Conversions, Sources &amp; Comments'!$F310*X313/56</f>
        <v>2.6152570142857141</v>
      </c>
      <c r="AV313" s="17"/>
      <c r="AW313" s="17"/>
      <c r="AX313" s="17">
        <f>'Conversions, Sources &amp; Comments'!$F310*AA313/1.069</f>
        <v>0.58350258559401313</v>
      </c>
      <c r="AY313" s="17">
        <f>'Conversions, Sources &amp; Comments'!$F310*AB313/56</f>
        <v>2.7901979999999997</v>
      </c>
      <c r="AZ313" s="17">
        <f>'Conversions, Sources &amp; Comments'!$F310*AC313/0.56</f>
        <v>1.7383376428571424</v>
      </c>
      <c r="BA313" s="17">
        <v>0.78475336322869949</v>
      </c>
      <c r="BB313" s="17">
        <f t="shared" ref="BB313:BB318" si="98">AH313</f>
        <v>0.38021566037735849</v>
      </c>
      <c r="BC313" s="17">
        <v>3.9062771999999994</v>
      </c>
      <c r="BD313" s="17">
        <f t="shared" si="95"/>
        <v>0.34790429290206648</v>
      </c>
      <c r="BE313" s="17"/>
      <c r="BF313" s="17">
        <f t="shared" si="91"/>
        <v>0.62001132493970057</v>
      </c>
      <c r="BG313" s="17">
        <f t="shared" si="93"/>
        <v>0.37965771076923077</v>
      </c>
      <c r="BH313" s="17">
        <f t="shared" si="97"/>
        <v>1.7383376428571424</v>
      </c>
      <c r="BI313" s="17">
        <f t="shared" si="89"/>
        <v>4.2628024999999994</v>
      </c>
      <c r="BJ313" s="17">
        <v>5.0720338983050848</v>
      </c>
      <c r="BK313" s="17">
        <f t="shared" si="84"/>
        <v>0.11588917619047616</v>
      </c>
      <c r="BL313" s="17">
        <f t="shared" si="94"/>
        <v>0.58350258559401313</v>
      </c>
      <c r="BM313" s="17">
        <f t="shared" si="85"/>
        <v>2.7901979999999997</v>
      </c>
      <c r="BN313" s="17">
        <f>AR313</f>
        <v>2.5989868263473053</v>
      </c>
      <c r="BO313" s="17">
        <f t="shared" si="96"/>
        <v>3.4877474999999993</v>
      </c>
      <c r="BP313" s="17">
        <f>AY313</f>
        <v>2.7901979999999997</v>
      </c>
      <c r="BQ313" s="17">
        <v>2.4330388368977212</v>
      </c>
      <c r="BR313" s="17">
        <v>3.2089335859458474</v>
      </c>
      <c r="BS313" s="17"/>
      <c r="BT313" s="17">
        <f t="shared" si="92"/>
        <v>0.9334403777132535</v>
      </c>
      <c r="BU313" s="16"/>
      <c r="BV313" s="16">
        <f>BT313/'Conversions, Sources &amp; Comments'!F310</f>
        <v>15.054421584810974</v>
      </c>
    </row>
    <row r="314" spans="1:74" ht="12.75" customHeight="1">
      <c r="A314" s="13">
        <v>1703</v>
      </c>
      <c r="B314" s="14"/>
      <c r="C314" s="15">
        <v>947</v>
      </c>
      <c r="D314" s="15">
        <v>907</v>
      </c>
      <c r="E314" s="15">
        <v>1732</v>
      </c>
      <c r="F314" s="15">
        <v>1338</v>
      </c>
      <c r="G314" s="15">
        <v>1102</v>
      </c>
      <c r="H314" s="7"/>
      <c r="I314" s="15">
        <v>1430</v>
      </c>
      <c r="J314" s="15">
        <v>1933</v>
      </c>
      <c r="K314" s="15">
        <v>1225</v>
      </c>
      <c r="L314" s="15">
        <v>1063</v>
      </c>
      <c r="M314" s="15">
        <v>941</v>
      </c>
      <c r="N314" s="7"/>
      <c r="O314" s="7"/>
      <c r="P314" s="15">
        <v>33.200000000000003</v>
      </c>
      <c r="Q314" s="15">
        <v>44.3</v>
      </c>
      <c r="R314" s="7"/>
      <c r="S314" s="7"/>
      <c r="T314" s="7"/>
      <c r="U314" s="7"/>
      <c r="V314" s="7"/>
      <c r="W314" s="15">
        <v>43.7</v>
      </c>
      <c r="X314" s="7"/>
      <c r="Y314" s="7"/>
      <c r="Z314" s="7"/>
      <c r="AA314" s="15">
        <v>9.6199999999999992</v>
      </c>
      <c r="AB314" s="15">
        <v>2940</v>
      </c>
      <c r="AC314" s="15">
        <v>14</v>
      </c>
      <c r="AD314" s="15"/>
      <c r="AE314" s="17">
        <f>C314*'Conversions, Sources &amp; Comments'!$F311/222.6</f>
        <v>0.26378331895777174</v>
      </c>
      <c r="AF314" s="17">
        <f>E314*'Conversions, Sources &amp; Comments'!$F311/222.6</f>
        <v>0.48244214195867019</v>
      </c>
      <c r="AG314" s="17">
        <f>F314*'Conversions, Sources &amp; Comments'!$F311/222.6</f>
        <v>0.37269491105121294</v>
      </c>
      <c r="AH314" s="17">
        <f>G314*'Conversions, Sources &amp; Comments'!$F311/222.6</f>
        <v>0.30695799101527399</v>
      </c>
      <c r="AI314" s="17">
        <f>'Conversions, Sources &amp; Comments'!$F311*I314/260</f>
        <v>0.3410242</v>
      </c>
      <c r="AJ314" s="17">
        <f>J314*'Conversions, Sources &amp; Comments'!$F311/222.6</f>
        <v>0.53842994249775378</v>
      </c>
      <c r="AK314" s="17">
        <f>K314*'Conversions, Sources &amp; Comments'!$F311/222.6</f>
        <v>0.34121918238993709</v>
      </c>
      <c r="AL314" s="17">
        <f>L314*'Conversions, Sources &amp; Comments'!$F311/260</f>
        <v>0.2535026046153846</v>
      </c>
      <c r="AM314" s="17">
        <f>'Conversions, Sources &amp; Comments'!$F311*P314/0.56</f>
        <v>3.6759751428571428</v>
      </c>
      <c r="AN314" s="17">
        <f>'Conversions, Sources &amp; Comments'!$F311*Q314/0.56</f>
        <v>4.9049909285714275</v>
      </c>
      <c r="AO314" s="17"/>
      <c r="AP314" s="17">
        <f>'Conversions, Sources &amp; Comments'!$F311*S314/0.835</f>
        <v>0</v>
      </c>
      <c r="AQ314" s="17">
        <f>'Conversions, Sources &amp; Comments'!$F311*T314/0.835</f>
        <v>0</v>
      </c>
      <c r="AR314" s="17">
        <f>'Conversions, Sources &amp; Comments'!$F311*U314/0.835</f>
        <v>0</v>
      </c>
      <c r="AS314" s="17">
        <f>'Conversions, Sources &amp; Comments'!$F311*V314</f>
        <v>0</v>
      </c>
      <c r="AT314" s="17">
        <f>'Conversions, Sources &amp; Comments'!$F311*W314/0.835</f>
        <v>3.2450206946107785</v>
      </c>
      <c r="AU314" s="17">
        <f>'Conversions, Sources &amp; Comments'!$F311*X314/56</f>
        <v>0</v>
      </c>
      <c r="AV314" s="17"/>
      <c r="AW314" s="17"/>
      <c r="AX314" s="17">
        <f>'Conversions, Sources &amp; Comments'!$F311*AA314/1.069</f>
        <v>0.55798159775491107</v>
      </c>
      <c r="AY314" s="17">
        <f>'Conversions, Sources &amp; Comments'!$F311*AB314/56</f>
        <v>3.2552309999999993</v>
      </c>
      <c r="AZ314" s="17">
        <f>'Conversions, Sources &amp; Comments'!$F311*AC314/0.56</f>
        <v>1.5501099999999997</v>
      </c>
      <c r="BA314" s="16"/>
      <c r="BB314" s="17">
        <f t="shared" si="98"/>
        <v>0.30695799101527399</v>
      </c>
      <c r="BC314" s="17">
        <v>3.9062771999999994</v>
      </c>
      <c r="BD314" s="17">
        <f t="shared" si="95"/>
        <v>0.26378331895777174</v>
      </c>
      <c r="BE314" s="17"/>
      <c r="BF314" s="17">
        <f t="shared" si="91"/>
        <v>0.51533555925406538</v>
      </c>
      <c r="BG314" s="17">
        <f t="shared" si="93"/>
        <v>0.3410242</v>
      </c>
      <c r="BH314" s="17">
        <f t="shared" si="97"/>
        <v>1.5501099999999997</v>
      </c>
      <c r="BI314" s="17">
        <f t="shared" si="89"/>
        <v>4.9049909285714275</v>
      </c>
      <c r="BJ314" s="17">
        <v>5.4947033898305087</v>
      </c>
      <c r="BK314" s="17">
        <f t="shared" si="84"/>
        <v>0.10334066666666665</v>
      </c>
      <c r="BL314" s="17">
        <f t="shared" si="94"/>
        <v>0.55798159775491107</v>
      </c>
      <c r="BM314" s="17">
        <f t="shared" si="85"/>
        <v>3.2552309999999993</v>
      </c>
      <c r="BN314" s="17">
        <v>4.5</v>
      </c>
      <c r="BO314" s="17">
        <f t="shared" si="96"/>
        <v>3.6759751428571428</v>
      </c>
      <c r="BP314" s="17">
        <f>AY314</f>
        <v>3.2552309999999993</v>
      </c>
      <c r="BQ314" s="17">
        <v>2.4397738925015902</v>
      </c>
      <c r="BR314" s="17">
        <v>3.0976410916355865</v>
      </c>
      <c r="BS314" s="17"/>
      <c r="BT314" s="17">
        <f t="shared" si="92"/>
        <v>0.9014623861967439</v>
      </c>
      <c r="BU314" s="16"/>
      <c r="BV314" s="16">
        <f>BT314/'Conversions, Sources &amp; Comments'!F311</f>
        <v>14.538684128815762</v>
      </c>
    </row>
    <row r="315" spans="1:74" ht="12.75" customHeight="1">
      <c r="A315" s="13">
        <v>1704</v>
      </c>
      <c r="B315" s="14"/>
      <c r="C315" s="15">
        <v>989</v>
      </c>
      <c r="D315" s="15">
        <v>971</v>
      </c>
      <c r="E315" s="15">
        <v>1811</v>
      </c>
      <c r="F315" s="15">
        <v>1050</v>
      </c>
      <c r="G315" s="15">
        <v>1260</v>
      </c>
      <c r="H315" s="7"/>
      <c r="I315" s="15">
        <v>1540</v>
      </c>
      <c r="J315" s="15">
        <v>2073</v>
      </c>
      <c r="K315" s="15">
        <v>1086</v>
      </c>
      <c r="L315" s="15">
        <v>987</v>
      </c>
      <c r="M315" s="15">
        <v>803</v>
      </c>
      <c r="N315" s="7"/>
      <c r="O315" s="7"/>
      <c r="P315" s="15">
        <v>35</v>
      </c>
      <c r="Q315" s="15">
        <v>42</v>
      </c>
      <c r="R315" s="7"/>
      <c r="S315" s="7"/>
      <c r="T315" s="7"/>
      <c r="U315" s="7"/>
      <c r="V315" s="7"/>
      <c r="W315" s="15">
        <v>45.5</v>
      </c>
      <c r="X315" s="7"/>
      <c r="Y315" s="7"/>
      <c r="Z315" s="7"/>
      <c r="AA315" s="15">
        <v>9.6199999999999992</v>
      </c>
      <c r="AB315" s="15">
        <v>2520</v>
      </c>
      <c r="AC315" s="15">
        <v>14</v>
      </c>
      <c r="AD315" s="15"/>
      <c r="AE315" s="17">
        <f>C315*'Conversions, Sources &amp; Comments'!$F312/222.6</f>
        <v>0.25527573944294701</v>
      </c>
      <c r="AF315" s="17">
        <f>E315*'Conversions, Sources &amp; Comments'!$F312/222.6</f>
        <v>0.46744627313566939</v>
      </c>
      <c r="AG315" s="17">
        <f>F315*'Conversions, Sources &amp; Comments'!$F312/222.6</f>
        <v>0.27102075471698112</v>
      </c>
      <c r="AH315" s="17">
        <f>G315*'Conversions, Sources &amp; Comments'!$F312/222.6</f>
        <v>0.32522490566037732</v>
      </c>
      <c r="AI315" s="17">
        <f>'Conversions, Sources &amp; Comments'!$F312*I315/260</f>
        <v>0.34031867692307693</v>
      </c>
      <c r="AJ315" s="17">
        <f>J315*'Conversions, Sources &amp; Comments'!$F312/222.6</f>
        <v>0.53507240431266845</v>
      </c>
      <c r="AK315" s="17">
        <f>K315*'Conversions, Sources &amp; Comments'!$F312/222.6</f>
        <v>0.2803128948787062</v>
      </c>
      <c r="AL315" s="17">
        <f>L315*'Conversions, Sources &amp; Comments'!$F312/260</f>
        <v>0.21811333384615386</v>
      </c>
      <c r="AM315" s="17">
        <f>'Conversions, Sources &amp; Comments'!$F312*P315/0.56</f>
        <v>3.5910249999999997</v>
      </c>
      <c r="AN315" s="17">
        <f>'Conversions, Sources &amp; Comments'!$F312*Q315/0.56</f>
        <v>4.3092299999999994</v>
      </c>
      <c r="AO315" s="17"/>
      <c r="AP315" s="17">
        <f>'Conversions, Sources &amp; Comments'!$F312*S315/0.835</f>
        <v>0</v>
      </c>
      <c r="AQ315" s="17">
        <f>'Conversions, Sources &amp; Comments'!$F312*T315/0.835</f>
        <v>0</v>
      </c>
      <c r="AR315" s="17">
        <f>'Conversions, Sources &amp; Comments'!$F312*U315/0.835</f>
        <v>0</v>
      </c>
      <c r="AS315" s="17">
        <f>'Conversions, Sources &amp; Comments'!$F312*V315</f>
        <v>0</v>
      </c>
      <c r="AT315" s="17">
        <f>'Conversions, Sources &amp; Comments'!$F312*W315/0.835</f>
        <v>3.1308577245508982</v>
      </c>
      <c r="AU315" s="17">
        <f>'Conversions, Sources &amp; Comments'!$F312*X315/56</f>
        <v>0</v>
      </c>
      <c r="AV315" s="17"/>
      <c r="AW315" s="17"/>
      <c r="AX315" s="17">
        <f>'Conversions, Sources &amp; Comments'!$F312*AA315/1.069</f>
        <v>0.51705385219831623</v>
      </c>
      <c r="AY315" s="17">
        <f>'Conversions, Sources &amp; Comments'!$F312*AB315/56</f>
        <v>2.5855379999999997</v>
      </c>
      <c r="AZ315" s="17">
        <f>'Conversions, Sources &amp; Comments'!$F312*AC315/0.56</f>
        <v>1.4364099999999997</v>
      </c>
      <c r="BA315" s="16"/>
      <c r="BB315" s="17">
        <f t="shared" si="98"/>
        <v>0.32522490566037732</v>
      </c>
      <c r="BC315" s="17">
        <v>3.6197531999999999</v>
      </c>
      <c r="BD315" s="17">
        <f t="shared" si="95"/>
        <v>0.25527573944294701</v>
      </c>
      <c r="BE315" s="17"/>
      <c r="BF315" s="17">
        <f t="shared" si="91"/>
        <v>0.49650501464795221</v>
      </c>
      <c r="BG315" s="17">
        <f t="shared" si="93"/>
        <v>0.34031867692307693</v>
      </c>
      <c r="BH315" s="17">
        <f t="shared" si="97"/>
        <v>1.4364099999999997</v>
      </c>
      <c r="BI315" s="17">
        <f t="shared" si="89"/>
        <v>4.3092299999999994</v>
      </c>
      <c r="BJ315" s="17">
        <v>5.0720338983050848</v>
      </c>
      <c r="BK315" s="17">
        <f t="shared" si="84"/>
        <v>9.5760666666666647E-2</v>
      </c>
      <c r="BL315" s="17">
        <f t="shared" si="94"/>
        <v>0.51705385219831623</v>
      </c>
      <c r="BM315" s="17">
        <f t="shared" si="85"/>
        <v>2.5855379999999997</v>
      </c>
      <c r="BN315" s="17">
        <v>4.5</v>
      </c>
      <c r="BO315" s="17">
        <f t="shared" si="96"/>
        <v>3.5910249999999997</v>
      </c>
      <c r="BP315" s="17">
        <f>AY315</f>
        <v>2.5855379999999997</v>
      </c>
      <c r="BQ315" s="17">
        <v>2.4178849617890155</v>
      </c>
      <c r="BR315" s="17">
        <v>3.060543593532167</v>
      </c>
      <c r="BS315" s="17"/>
      <c r="BT315" s="17">
        <f t="shared" si="92"/>
        <v>0.84513149670707322</v>
      </c>
      <c r="BU315" s="16"/>
      <c r="BV315" s="16">
        <f>BT315/'Conversions, Sources &amp; Comments'!F312</f>
        <v>14.709092402362021</v>
      </c>
    </row>
    <row r="316" spans="1:74" ht="12.75" customHeight="1">
      <c r="A316" s="13">
        <v>1705</v>
      </c>
      <c r="B316" s="14"/>
      <c r="C316" s="15">
        <v>853</v>
      </c>
      <c r="D316" s="15">
        <v>608</v>
      </c>
      <c r="E316" s="15">
        <v>1128</v>
      </c>
      <c r="F316" s="15">
        <v>840</v>
      </c>
      <c r="G316" s="15">
        <v>945</v>
      </c>
      <c r="H316" s="7"/>
      <c r="I316" s="15">
        <v>1330</v>
      </c>
      <c r="J316" s="15">
        <v>1776</v>
      </c>
      <c r="K316" s="15">
        <v>886</v>
      </c>
      <c r="L316" s="15">
        <v>860</v>
      </c>
      <c r="M316" s="15">
        <v>656</v>
      </c>
      <c r="N316" s="7"/>
      <c r="O316" s="7"/>
      <c r="P316" s="7"/>
      <c r="Q316" s="15">
        <v>46.4</v>
      </c>
      <c r="R316" s="7"/>
      <c r="S316" s="7"/>
      <c r="T316" s="7"/>
      <c r="U316" s="7"/>
      <c r="V316" s="7"/>
      <c r="W316" s="15">
        <v>47.8</v>
      </c>
      <c r="X316" s="7"/>
      <c r="Y316" s="7"/>
      <c r="Z316" s="7"/>
      <c r="AA316" s="15">
        <v>10.5</v>
      </c>
      <c r="AB316" s="15">
        <v>1942</v>
      </c>
      <c r="AC316" s="15">
        <v>14</v>
      </c>
      <c r="AD316" s="15"/>
      <c r="AE316" s="17">
        <f>C316*'Conversions, Sources &amp; Comments'!$F313/222.6</f>
        <v>0.23004789218328844</v>
      </c>
      <c r="AF316" s="17">
        <f>E316*'Conversions, Sources &amp; Comments'!$F313/222.6</f>
        <v>0.30421339083557958</v>
      </c>
      <c r="AG316" s="17">
        <f>F316*'Conversions, Sources &amp; Comments'!$F313/222.6</f>
        <v>0.22654188679245288</v>
      </c>
      <c r="AH316" s="17">
        <f>G316*'Conversions, Sources &amp; Comments'!$F313/222.6</f>
        <v>0.25485962264150946</v>
      </c>
      <c r="AI316" s="17">
        <f>'Conversions, Sources &amp; Comments'!$F313*I316/260</f>
        <v>0.30709495384615387</v>
      </c>
      <c r="AJ316" s="17">
        <f>J316*'Conversions, Sources &amp; Comments'!$F313/222.6</f>
        <v>0.47897427493261463</v>
      </c>
      <c r="AK316" s="17">
        <f>K316*'Conversions, Sources &amp; Comments'!$F313/222.6</f>
        <v>0.23894775202156338</v>
      </c>
      <c r="AL316" s="17">
        <f>L316*'Conversions, Sources &amp; Comments'!$F313/260</f>
        <v>0.19857267692307695</v>
      </c>
      <c r="AM316" s="17">
        <f>'Conversions, Sources &amp; Comments'!$F313*P316/0.56</f>
        <v>0</v>
      </c>
      <c r="AN316" s="17">
        <f>'Conversions, Sources &amp; Comments'!$F313*Q316/0.56</f>
        <v>4.9742125714285716</v>
      </c>
      <c r="AO316" s="17"/>
      <c r="AP316" s="17">
        <f>'Conversions, Sources &amp; Comments'!$F313*S316/0.835</f>
        <v>0</v>
      </c>
      <c r="AQ316" s="17">
        <f>'Conversions, Sources &amp; Comments'!$F313*T316/0.835</f>
        <v>0</v>
      </c>
      <c r="AR316" s="17">
        <f>'Conversions, Sources &amp; Comments'!$F313*U316/0.835</f>
        <v>0</v>
      </c>
      <c r="AS316" s="17">
        <f>'Conversions, Sources &amp; Comments'!$F313*V316</f>
        <v>0</v>
      </c>
      <c r="AT316" s="17">
        <f>'Conversions, Sources &amp; Comments'!$F313*W316/0.835</f>
        <v>3.4366539880239522</v>
      </c>
      <c r="AU316" s="17">
        <f>'Conversions, Sources &amp; Comments'!$F313*X316/56</f>
        <v>0</v>
      </c>
      <c r="AV316" s="17"/>
      <c r="AW316" s="17"/>
      <c r="AX316" s="17">
        <f>'Conversions, Sources &amp; Comments'!$F313*AA316/1.069</f>
        <v>0.58966585594013099</v>
      </c>
      <c r="AY316" s="17">
        <f>'Conversions, Sources &amp; Comments'!$F313*AB316/56</f>
        <v>2.0818794857142859</v>
      </c>
      <c r="AZ316" s="17">
        <f>'Conversions, Sources &amp; Comments'!$F313*AC316/0.56</f>
        <v>1.50084</v>
      </c>
      <c r="BA316" s="16"/>
      <c r="BB316" s="17">
        <f t="shared" si="98"/>
        <v>0.25485962264150946</v>
      </c>
      <c r="BC316" s="17">
        <v>3.7821168000000003</v>
      </c>
      <c r="BD316" s="17">
        <f t="shared" si="95"/>
        <v>0.23004789218328844</v>
      </c>
      <c r="BE316" s="17"/>
      <c r="BF316" s="17">
        <f t="shared" si="91"/>
        <v>0.4697844812288906</v>
      </c>
      <c r="BG316" s="17">
        <f t="shared" si="93"/>
        <v>0.30709495384615387</v>
      </c>
      <c r="BH316" s="17">
        <f t="shared" si="97"/>
        <v>1.50084</v>
      </c>
      <c r="BI316" s="17">
        <f t="shared" si="89"/>
        <v>4.9742125714285716</v>
      </c>
      <c r="BJ316" s="17">
        <v>5.0720338983050848</v>
      </c>
      <c r="BK316" s="17">
        <f t="shared" si="84"/>
        <v>0.10005599999999999</v>
      </c>
      <c r="BL316" s="17">
        <f t="shared" si="94"/>
        <v>0.58966585594013099</v>
      </c>
      <c r="BM316" s="17">
        <f t="shared" si="85"/>
        <v>2.0818794857142859</v>
      </c>
      <c r="BN316" s="17">
        <v>4.5</v>
      </c>
      <c r="BO316" s="17">
        <v>3.4</v>
      </c>
      <c r="BP316" s="17">
        <f>AY316</f>
        <v>2.0818794857142859</v>
      </c>
      <c r="BQ316" s="17">
        <v>2.4785004622238374</v>
      </c>
      <c r="BR316" s="17">
        <v>3.060543593532167</v>
      </c>
      <c r="BS316" s="17"/>
      <c r="BT316" s="17">
        <f t="shared" si="92"/>
        <v>0.86722953878672171</v>
      </c>
      <c r="BU316" s="16"/>
      <c r="BV316" s="16">
        <f>BT316/'Conversions, Sources &amp; Comments'!F313</f>
        <v>14.44573603426617</v>
      </c>
    </row>
    <row r="317" spans="1:74" ht="12.75" customHeight="1">
      <c r="A317" s="13">
        <v>1706</v>
      </c>
      <c r="B317" s="14"/>
      <c r="C317" s="15">
        <v>691</v>
      </c>
      <c r="D317" s="15">
        <v>617</v>
      </c>
      <c r="E317" s="7"/>
      <c r="F317" s="7"/>
      <c r="G317" s="15">
        <v>735</v>
      </c>
      <c r="H317" s="7"/>
      <c r="I317" s="15">
        <v>1134</v>
      </c>
      <c r="J317" s="15">
        <v>1302</v>
      </c>
      <c r="K317" s="15">
        <v>714</v>
      </c>
      <c r="L317" s="15">
        <v>701</v>
      </c>
      <c r="M317" s="15">
        <v>639</v>
      </c>
      <c r="N317" s="7"/>
      <c r="O317" s="7"/>
      <c r="P317" s="15">
        <v>31.1</v>
      </c>
      <c r="Q317" s="15">
        <v>39.5</v>
      </c>
      <c r="R317" s="7"/>
      <c r="S317" s="15">
        <v>735</v>
      </c>
      <c r="T317" s="7"/>
      <c r="U317" s="7"/>
      <c r="V317" s="15">
        <v>1286</v>
      </c>
      <c r="W317" s="15">
        <v>56</v>
      </c>
      <c r="X317" s="15">
        <v>2275</v>
      </c>
      <c r="Y317" s="7"/>
      <c r="Z317" s="7"/>
      <c r="AA317" s="15">
        <v>10.5</v>
      </c>
      <c r="AB317" s="7"/>
      <c r="AC317" s="15">
        <v>14</v>
      </c>
      <c r="AD317" s="15"/>
      <c r="AE317" s="17">
        <f>C317*'Conversions, Sources &amp; Comments'!$F314/222.6</f>
        <v>0.18635767115902968</v>
      </c>
      <c r="AF317" s="16"/>
      <c r="AG317" s="16"/>
      <c r="AH317" s="17">
        <f>G317*'Conversions, Sources &amp; Comments'!$F314/222.6</f>
        <v>0.19822415094339627</v>
      </c>
      <c r="AI317" s="17">
        <f>'Conversions, Sources &amp; Comments'!$F314*I317/260</f>
        <v>0.26183885538461543</v>
      </c>
      <c r="AJ317" s="17">
        <f>J317*'Conversions, Sources &amp; Comments'!$F314/222.6</f>
        <v>0.35113992452830189</v>
      </c>
      <c r="AK317" s="17">
        <f>K317*'Conversions, Sources &amp; Comments'!$F314/222.6</f>
        <v>0.19256060377358494</v>
      </c>
      <c r="AL317" s="17">
        <f>L317*'Conversions, Sources &amp; Comments'!$F314/260</f>
        <v>0.16185982153846154</v>
      </c>
      <c r="AM317" s="17">
        <f>'Conversions, Sources &amp; Comments'!$F314*P317/0.56</f>
        <v>3.3340088571428574</v>
      </c>
      <c r="AN317" s="17">
        <f>'Conversions, Sources &amp; Comments'!$F314*Q317/0.56</f>
        <v>4.2345128571428567</v>
      </c>
      <c r="AO317" s="17"/>
      <c r="AP317" s="17">
        <f>'Conversions, Sources &amp; Comments'!$F314*S317/0.835</f>
        <v>52.843947305389236</v>
      </c>
      <c r="AQ317" s="17">
        <f>'Conversions, Sources &amp; Comments'!$F314*T317/0.835</f>
        <v>0</v>
      </c>
      <c r="AR317" s="17">
        <f>'Conversions, Sources &amp; Comments'!$F314*U317/0.835</f>
        <v>0</v>
      </c>
      <c r="AS317" s="17">
        <f>'Conversions, Sources &amp; Comments'!$F314*V317</f>
        <v>77.203209600000008</v>
      </c>
      <c r="AT317" s="17">
        <f>'Conversions, Sources &amp; Comments'!$F314*W317/0.835</f>
        <v>4.0262055089820361</v>
      </c>
      <c r="AU317" s="17">
        <f>'Conversions, Sources &amp; Comments'!$F314*X317/56</f>
        <v>2.4388650000000003</v>
      </c>
      <c r="AV317" s="17"/>
      <c r="AW317" s="17"/>
      <c r="AX317" s="17">
        <f>'Conversions, Sources &amp; Comments'!$F314*AA317/1.069</f>
        <v>0.58966585594013099</v>
      </c>
      <c r="AY317" s="17">
        <f>'Conversions, Sources &amp; Comments'!$F314*AB317/56</f>
        <v>0</v>
      </c>
      <c r="AZ317" s="17">
        <f>'Conversions, Sources &amp; Comments'!$F314*AC317/0.56</f>
        <v>1.50084</v>
      </c>
      <c r="BA317" s="16"/>
      <c r="BB317" s="17">
        <f t="shared" si="98"/>
        <v>0.19822415094339627</v>
      </c>
      <c r="BC317" s="17">
        <v>3.7821168000000003</v>
      </c>
      <c r="BD317" s="17">
        <f t="shared" si="95"/>
        <v>0.18635767115902968</v>
      </c>
      <c r="BE317" s="17"/>
      <c r="BF317" s="17">
        <f t="shared" si="91"/>
        <v>0.41541864207779627</v>
      </c>
      <c r="BG317" s="17">
        <f t="shared" si="93"/>
        <v>0.26183885538461543</v>
      </c>
      <c r="BH317" s="17">
        <f t="shared" si="97"/>
        <v>1.50084</v>
      </c>
      <c r="BI317" s="17">
        <f t="shared" si="89"/>
        <v>4.2345128571428567</v>
      </c>
      <c r="BJ317" s="17">
        <v>5.0720338983050848</v>
      </c>
      <c r="BK317" s="17">
        <f t="shared" si="84"/>
        <v>0.10005599999999999</v>
      </c>
      <c r="BL317" s="17">
        <f t="shared" si="94"/>
        <v>0.58966585594013099</v>
      </c>
      <c r="BM317" s="17">
        <f t="shared" si="85"/>
        <v>2.4</v>
      </c>
      <c r="BN317" s="17">
        <v>4.5</v>
      </c>
      <c r="BO317" s="17">
        <f t="shared" ref="BO317:BO336" si="99">AM317</f>
        <v>3.3340088571428574</v>
      </c>
      <c r="BP317" s="17">
        <v>2.4</v>
      </c>
      <c r="BQ317" s="17">
        <v>2.278132558008731</v>
      </c>
      <c r="BR317" s="17">
        <v>2.9863485973253265</v>
      </c>
      <c r="BS317" s="17"/>
      <c r="BT317" s="17">
        <f t="shared" si="92"/>
        <v>0.82959739345099703</v>
      </c>
      <c r="BU317" s="16"/>
      <c r="BV317" s="16">
        <f>BT317/'Conversions, Sources &amp; Comments'!F314</f>
        <v>13.818884648779965</v>
      </c>
    </row>
    <row r="318" spans="1:74" ht="12.75" customHeight="1">
      <c r="A318" s="13">
        <v>1707</v>
      </c>
      <c r="B318" s="14"/>
      <c r="C318" s="7"/>
      <c r="D318" s="15">
        <v>664</v>
      </c>
      <c r="E318" s="15">
        <v>1207</v>
      </c>
      <c r="F318" s="7"/>
      <c r="G318" s="15">
        <v>717</v>
      </c>
      <c r="H318" s="15">
        <v>682</v>
      </c>
      <c r="I318" s="15">
        <v>1225</v>
      </c>
      <c r="J318" s="15">
        <v>1298</v>
      </c>
      <c r="K318" s="15">
        <v>810</v>
      </c>
      <c r="L318" s="15">
        <v>865</v>
      </c>
      <c r="M318" s="15">
        <v>682</v>
      </c>
      <c r="N318" s="7"/>
      <c r="O318" s="7"/>
      <c r="P318" s="15">
        <v>27</v>
      </c>
      <c r="Q318" s="15">
        <v>39.200000000000003</v>
      </c>
      <c r="R318" s="7"/>
      <c r="S318" s="15">
        <v>735</v>
      </c>
      <c r="T318" s="7"/>
      <c r="U318" s="7"/>
      <c r="V318" s="15">
        <v>1417</v>
      </c>
      <c r="W318" s="15">
        <v>45.5</v>
      </c>
      <c r="X318" s="7"/>
      <c r="Y318" s="7"/>
      <c r="Z318" s="7"/>
      <c r="AA318" s="15">
        <v>9.6199999999999992</v>
      </c>
      <c r="AB318" s="15">
        <v>2625</v>
      </c>
      <c r="AC318" s="7"/>
      <c r="AD318" s="7"/>
      <c r="AE318" s="16"/>
      <c r="AF318" s="17">
        <f>E318*'Conversions, Sources &amp; Comments'!$F315/222.6</f>
        <v>0.32551911590296495</v>
      </c>
      <c r="AG318" s="16"/>
      <c r="AH318" s="17">
        <f>G318*'Conversions, Sources &amp; Comments'!$F315/222.6</f>
        <v>0.19336968194070084</v>
      </c>
      <c r="AI318" s="17">
        <f>'Conversions, Sources &amp; Comments'!$F315*I318/260</f>
        <v>0.28285061538461542</v>
      </c>
      <c r="AJ318" s="17">
        <f>J318*'Conversions, Sources &amp; Comments'!$F315/222.6</f>
        <v>0.35006115363881407</v>
      </c>
      <c r="AK318" s="17">
        <f>K318*'Conversions, Sources &amp; Comments'!$F315/222.6</f>
        <v>0.21845110512129381</v>
      </c>
      <c r="AL318" s="17">
        <f>L318*'Conversions, Sources &amp; Comments'!$F315/260</f>
        <v>0.19972716923076925</v>
      </c>
      <c r="AM318" s="17">
        <f>'Conversions, Sources &amp; Comments'!$F315*P318/0.56</f>
        <v>2.8944771428571427</v>
      </c>
      <c r="AN318" s="17">
        <f>'Conversions, Sources &amp; Comments'!$F315*Q318/0.56</f>
        <v>4.2023520000000003</v>
      </c>
      <c r="AO318" s="17"/>
      <c r="AP318" s="17">
        <f>'Conversions, Sources &amp; Comments'!$F315*S318/0.835</f>
        <v>52.843947305389236</v>
      </c>
      <c r="AQ318" s="17">
        <f>'Conversions, Sources &amp; Comments'!$F315*T318/0.835</f>
        <v>0</v>
      </c>
      <c r="AR318" s="17">
        <f>'Conversions, Sources &amp; Comments'!$F315*U318/0.835</f>
        <v>0</v>
      </c>
      <c r="AS318" s="17">
        <f>'Conversions, Sources &amp; Comments'!$F315*V318</f>
        <v>85.067611200000016</v>
      </c>
      <c r="AT318" s="17">
        <f>'Conversions, Sources &amp; Comments'!$F315*W318/0.835</f>
        <v>3.2712919760479049</v>
      </c>
      <c r="AU318" s="17">
        <f>'Conversions, Sources &amp; Comments'!$F315*X318/56</f>
        <v>0</v>
      </c>
      <c r="AV318" s="17"/>
      <c r="AW318" s="17"/>
      <c r="AX318" s="17">
        <f>'Conversions, Sources &amp; Comments'!$F315*AA318/1.069</f>
        <v>0.54024624134705335</v>
      </c>
      <c r="AY318" s="17">
        <f>'Conversions, Sources &amp; Comments'!$F315*AB318/56</f>
        <v>2.8140750000000003</v>
      </c>
      <c r="AZ318" s="17">
        <f>'Conversions, Sources &amp; Comments'!$F315*AC318/0.56</f>
        <v>0</v>
      </c>
      <c r="BA318" s="16"/>
      <c r="BB318" s="17">
        <f t="shared" si="98"/>
        <v>0.19336968194070084</v>
      </c>
      <c r="BC318" s="17">
        <v>3.7821168000000003</v>
      </c>
      <c r="BD318" s="17">
        <f>AK318</f>
        <v>0.21845110512129381</v>
      </c>
      <c r="BE318" s="17"/>
      <c r="BF318" s="17">
        <f t="shared" si="91"/>
        <v>0.45535404244187172</v>
      </c>
      <c r="BG318" s="17">
        <f t="shared" si="93"/>
        <v>0.28285061538461542</v>
      </c>
      <c r="BH318" s="17">
        <v>1.6</v>
      </c>
      <c r="BI318" s="17">
        <f t="shared" si="89"/>
        <v>4.2023520000000003</v>
      </c>
      <c r="BJ318" s="17">
        <v>5.0720338983050848</v>
      </c>
      <c r="BK318" s="17">
        <f t="shared" si="84"/>
        <v>0.10666666666666667</v>
      </c>
      <c r="BL318" s="17">
        <f t="shared" si="94"/>
        <v>0.54024624134705335</v>
      </c>
      <c r="BM318" s="17">
        <f t="shared" si="85"/>
        <v>2.8140750000000003</v>
      </c>
      <c r="BN318" s="17">
        <v>4.5</v>
      </c>
      <c r="BO318" s="17">
        <f t="shared" si="99"/>
        <v>2.8944771428571427</v>
      </c>
      <c r="BP318" s="17">
        <f>AY318</f>
        <v>2.8140750000000003</v>
      </c>
      <c r="BQ318" s="17">
        <v>2.2495085716922874</v>
      </c>
      <c r="BR318" s="17">
        <v>2.8299750962191537</v>
      </c>
      <c r="BS318" s="17"/>
      <c r="BT318" s="17">
        <f t="shared" si="92"/>
        <v>0.83680023682245197</v>
      </c>
      <c r="BU318" s="16"/>
      <c r="BV318" s="16">
        <f>BT318/'Conversions, Sources &amp; Comments'!F315</f>
        <v>13.938864849391871</v>
      </c>
    </row>
    <row r="319" spans="1:74" ht="12.75" customHeight="1">
      <c r="A319" s="13">
        <v>1708</v>
      </c>
      <c r="B319" s="14"/>
      <c r="C319" s="15">
        <v>991</v>
      </c>
      <c r="D319" s="15">
        <v>575</v>
      </c>
      <c r="E319" s="15">
        <v>1347</v>
      </c>
      <c r="F319" s="7"/>
      <c r="G319" s="7"/>
      <c r="H319" s="15">
        <v>565</v>
      </c>
      <c r="I319" s="15">
        <v>1627</v>
      </c>
      <c r="J319" s="15">
        <v>1430</v>
      </c>
      <c r="K319" s="15">
        <v>994</v>
      </c>
      <c r="L319" s="15">
        <v>821</v>
      </c>
      <c r="M319" s="15">
        <v>596</v>
      </c>
      <c r="N319" s="7"/>
      <c r="O319" s="7"/>
      <c r="P319" s="15">
        <v>28.5</v>
      </c>
      <c r="Q319" s="15">
        <v>38.5</v>
      </c>
      <c r="R319" s="7"/>
      <c r="S319" s="7"/>
      <c r="T319" s="7"/>
      <c r="U319" s="7"/>
      <c r="V319" s="7"/>
      <c r="W319" s="15">
        <v>37.6</v>
      </c>
      <c r="X319" s="7"/>
      <c r="Y319" s="7"/>
      <c r="Z319" s="7"/>
      <c r="AA319" s="15">
        <v>9.6199999999999992</v>
      </c>
      <c r="AB319" s="15">
        <v>2205</v>
      </c>
      <c r="AC319" s="7"/>
      <c r="AD319" s="7"/>
      <c r="AE319" s="17">
        <f>C319*'Conversions, Sources &amp; Comments'!$F316/222.6</f>
        <v>0.26726548787061999</v>
      </c>
      <c r="AF319" s="17">
        <f>E319*'Conversions, Sources &amp; Comments'!$F316/222.6</f>
        <v>0.36327609703504049</v>
      </c>
      <c r="AG319" s="16"/>
      <c r="AH319" s="16"/>
      <c r="AI319" s="17">
        <f>'Conversions, Sources &amp; Comments'!$F316*I319/260</f>
        <v>0.37567179692307701</v>
      </c>
      <c r="AJ319" s="17">
        <f>J319*'Conversions, Sources &amp; Comments'!$F316/222.6</f>
        <v>0.3856605929919138</v>
      </c>
      <c r="AK319" s="17">
        <f>K319*'Conversions, Sources &amp; Comments'!$F316/222.6</f>
        <v>0.26807456603773588</v>
      </c>
      <c r="AL319" s="17">
        <f>L319*'Conversions, Sources &amp; Comments'!$F316/260</f>
        <v>0.18956763692307696</v>
      </c>
      <c r="AM319" s="17">
        <f>'Conversions, Sources &amp; Comments'!$F316*P319/0.56</f>
        <v>3.0552814285714285</v>
      </c>
      <c r="AN319" s="17">
        <f>'Conversions, Sources &amp; Comments'!$F316*Q319/0.56</f>
        <v>4.1273100000000005</v>
      </c>
      <c r="AO319" s="17"/>
      <c r="AP319" s="17">
        <f>'Conversions, Sources &amp; Comments'!$F316*S319/0.835</f>
        <v>0</v>
      </c>
      <c r="AQ319" s="17">
        <f>'Conversions, Sources &amp; Comments'!$F316*T319/0.835</f>
        <v>0</v>
      </c>
      <c r="AR319" s="17">
        <f>'Conversions, Sources &amp; Comments'!$F316*U319/0.835</f>
        <v>0</v>
      </c>
      <c r="AS319" s="17">
        <f>'Conversions, Sources &amp; Comments'!$F316*V319</f>
        <v>0</v>
      </c>
      <c r="AT319" s="17">
        <f>'Conversions, Sources &amp; Comments'!$F316*W319/0.835</f>
        <v>2.7033094131736535</v>
      </c>
      <c r="AU319" s="17">
        <f>'Conversions, Sources &amp; Comments'!$F316*X319/56</f>
        <v>0</v>
      </c>
      <c r="AV319" s="17"/>
      <c r="AW319" s="17"/>
      <c r="AX319" s="17">
        <f>'Conversions, Sources &amp; Comments'!$F316*AA319/1.069</f>
        <v>0.54024624134705335</v>
      </c>
      <c r="AY319" s="17">
        <f>'Conversions, Sources &amp; Comments'!$F316*AB319/56</f>
        <v>2.363823</v>
      </c>
      <c r="AZ319" s="17">
        <f>'Conversions, Sources &amp; Comments'!$F316*AC319/0.56</f>
        <v>0</v>
      </c>
      <c r="BA319" s="16"/>
      <c r="BB319" s="17">
        <f>AL319</f>
        <v>0.18956763692307696</v>
      </c>
      <c r="BC319" s="17">
        <v>3.7821168000000003</v>
      </c>
      <c r="BD319" s="17">
        <f t="shared" ref="BD319:BD346" si="100">AE319</f>
        <v>0.26726548787061999</v>
      </c>
      <c r="BE319" s="17"/>
      <c r="BF319" s="17">
        <f t="shared" si="91"/>
        <v>0.51609612198723021</v>
      </c>
      <c r="BG319" s="17">
        <f t="shared" si="93"/>
        <v>0.37567179692307701</v>
      </c>
      <c r="BH319" s="17">
        <v>1.6</v>
      </c>
      <c r="BI319" s="17">
        <f t="shared" si="89"/>
        <v>4.1273100000000005</v>
      </c>
      <c r="BJ319" s="17">
        <v>5.0720338983050848</v>
      </c>
      <c r="BK319" s="17">
        <f t="shared" si="84"/>
        <v>0.10666666666666667</v>
      </c>
      <c r="BL319" s="17">
        <f t="shared" si="94"/>
        <v>0.54024624134705335</v>
      </c>
      <c r="BM319" s="17">
        <f t="shared" si="85"/>
        <v>2.363823</v>
      </c>
      <c r="BN319" s="17">
        <v>4.5</v>
      </c>
      <c r="BO319" s="17">
        <f t="shared" si="99"/>
        <v>3.0552814285714285</v>
      </c>
      <c r="BP319" s="17">
        <f>AY319</f>
        <v>2.363823</v>
      </c>
      <c r="BQ319" s="17">
        <v>2.3505344057503241</v>
      </c>
      <c r="BR319" s="17">
        <v>2.8299750962191537</v>
      </c>
      <c r="BS319" s="17"/>
      <c r="BT319" s="17">
        <f t="shared" si="92"/>
        <v>0.87072044778094049</v>
      </c>
      <c r="BU319" s="16"/>
      <c r="BV319" s="16">
        <f>BT319/'Conversions, Sources &amp; Comments'!F316</f>
        <v>14.503885287254811</v>
      </c>
    </row>
    <row r="320" spans="1:74" ht="12.75" customHeight="1">
      <c r="A320" s="13">
        <v>1709</v>
      </c>
      <c r="B320" s="14"/>
      <c r="C320" s="15">
        <v>1155</v>
      </c>
      <c r="D320" s="15">
        <v>663</v>
      </c>
      <c r="E320" s="7"/>
      <c r="F320" s="7"/>
      <c r="G320" s="7"/>
      <c r="H320" s="15">
        <v>525</v>
      </c>
      <c r="I320" s="15">
        <v>1575</v>
      </c>
      <c r="J320" s="15">
        <v>1933</v>
      </c>
      <c r="K320" s="15">
        <v>1338</v>
      </c>
      <c r="L320" s="15">
        <v>1160</v>
      </c>
      <c r="M320" s="15">
        <v>658</v>
      </c>
      <c r="N320" s="7"/>
      <c r="O320" s="7"/>
      <c r="P320" s="15">
        <v>28</v>
      </c>
      <c r="Q320" s="15">
        <v>43.1</v>
      </c>
      <c r="R320" s="7"/>
      <c r="S320" s="7"/>
      <c r="T320" s="7"/>
      <c r="U320" s="7"/>
      <c r="V320" s="7"/>
      <c r="W320" s="15">
        <v>31.5</v>
      </c>
      <c r="X320" s="7"/>
      <c r="Y320" s="7"/>
      <c r="Z320" s="7"/>
      <c r="AA320" s="15">
        <v>10.5</v>
      </c>
      <c r="AB320" s="7"/>
      <c r="AC320" s="7"/>
      <c r="AD320" s="7"/>
      <c r="AE320" s="17">
        <f>C320*'Conversions, Sources &amp; Comments'!$F317/222.6</f>
        <v>0.31149509433962269</v>
      </c>
      <c r="AF320" s="16"/>
      <c r="AG320" s="16"/>
      <c r="AH320" s="16"/>
      <c r="AI320" s="17">
        <f>'Conversions, Sources &amp; Comments'!$F317*I320/260</f>
        <v>0.36366507692307698</v>
      </c>
      <c r="AJ320" s="17">
        <f>J320*'Conversions, Sources &amp; Comments'!$F317/222.6</f>
        <v>0.52131603234501356</v>
      </c>
      <c r="AK320" s="17">
        <f>K320*'Conversions, Sources &amp; Comments'!$F317/222.6</f>
        <v>0.36084886253369275</v>
      </c>
      <c r="AL320" s="17">
        <f>L320*'Conversions, Sources &amp; Comments'!$F317/260</f>
        <v>0.26784221538461545</v>
      </c>
      <c r="AM320" s="17">
        <f>'Conversions, Sources &amp; Comments'!$F317*P320/0.56</f>
        <v>3.0016799999999999</v>
      </c>
      <c r="AN320" s="17">
        <f>'Conversions, Sources &amp; Comments'!$F317*Q320/0.56</f>
        <v>4.6204431428571437</v>
      </c>
      <c r="AO320" s="17"/>
      <c r="AP320" s="17">
        <f>'Conversions, Sources &amp; Comments'!$F317*S320/0.835</f>
        <v>0</v>
      </c>
      <c r="AQ320" s="17">
        <f>'Conversions, Sources &amp; Comments'!$F317*T320/0.835</f>
        <v>0</v>
      </c>
      <c r="AR320" s="17">
        <f>'Conversions, Sources &amp; Comments'!$F317*U320/0.835</f>
        <v>0</v>
      </c>
      <c r="AS320" s="17">
        <f>'Conversions, Sources &amp; Comments'!$F317*V320</f>
        <v>0</v>
      </c>
      <c r="AT320" s="17">
        <f>'Conversions, Sources &amp; Comments'!$F317*W320/0.835</f>
        <v>2.2647405988023954</v>
      </c>
      <c r="AU320" s="17">
        <f>'Conversions, Sources &amp; Comments'!$F317*X320/56</f>
        <v>0</v>
      </c>
      <c r="AV320" s="17"/>
      <c r="AW320" s="17"/>
      <c r="AX320" s="17">
        <f>'Conversions, Sources &amp; Comments'!$F317*AA320/1.069</f>
        <v>0.58966585594013099</v>
      </c>
      <c r="AY320" s="17">
        <f>'Conversions, Sources &amp; Comments'!$F317*AB320/56</f>
        <v>0</v>
      </c>
      <c r="AZ320" s="17">
        <f>'Conversions, Sources &amp; Comments'!$F317*AC320/0.56</f>
        <v>0</v>
      </c>
      <c r="BA320" s="16"/>
      <c r="BB320" s="17">
        <f>AL320</f>
        <v>0.26784221538461545</v>
      </c>
      <c r="BC320" s="17">
        <v>3.7821168000000003</v>
      </c>
      <c r="BD320" s="17">
        <f t="shared" si="100"/>
        <v>0.31149509433962269</v>
      </c>
      <c r="BE320" s="17"/>
      <c r="BF320" s="17">
        <f t="shared" si="91"/>
        <v>0.57113314433772078</v>
      </c>
      <c r="BG320" s="17">
        <f t="shared" si="93"/>
        <v>0.36366507692307698</v>
      </c>
      <c r="BH320" s="17">
        <v>1.6</v>
      </c>
      <c r="BI320" s="17">
        <f t="shared" si="89"/>
        <v>4.6204431428571437</v>
      </c>
      <c r="BJ320" s="17">
        <v>4.2266949152542379</v>
      </c>
      <c r="BK320" s="17">
        <f t="shared" si="84"/>
        <v>0.10666666666666667</v>
      </c>
      <c r="BL320" s="17">
        <f t="shared" si="94"/>
        <v>0.58966585594013099</v>
      </c>
      <c r="BM320" s="17">
        <f t="shared" si="85"/>
        <v>2.25</v>
      </c>
      <c r="BN320" s="17">
        <v>4.5</v>
      </c>
      <c r="BO320" s="17">
        <f t="shared" si="99"/>
        <v>3.0016799999999999</v>
      </c>
      <c r="BP320" s="17">
        <v>2.25</v>
      </c>
      <c r="BQ320" s="17">
        <v>2.427987545194819</v>
      </c>
      <c r="BR320" s="17">
        <v>2.8299750962191537</v>
      </c>
      <c r="BS320" s="17"/>
      <c r="BT320" s="17">
        <f t="shared" si="92"/>
        <v>0.90979338413301614</v>
      </c>
      <c r="BU320" s="16"/>
      <c r="BV320" s="16">
        <f>BT320/'Conversions, Sources &amp; Comments'!F317</f>
        <v>15.154736416490366</v>
      </c>
    </row>
    <row r="321" spans="1:74" ht="12.75" customHeight="1">
      <c r="A321" s="13">
        <v>1710</v>
      </c>
      <c r="B321" s="14"/>
      <c r="C321" s="15">
        <v>1516</v>
      </c>
      <c r="D321" s="15">
        <v>744</v>
      </c>
      <c r="E321" s="15">
        <v>1785</v>
      </c>
      <c r="F321" s="15">
        <v>1155</v>
      </c>
      <c r="G321" s="7"/>
      <c r="H321" s="7"/>
      <c r="I321" s="15">
        <v>1599</v>
      </c>
      <c r="J321" s="15">
        <v>1801</v>
      </c>
      <c r="K321" s="15">
        <v>1492</v>
      </c>
      <c r="L321" s="15">
        <v>1175</v>
      </c>
      <c r="M321" s="15">
        <v>670</v>
      </c>
      <c r="N321" s="7"/>
      <c r="O321" s="7"/>
      <c r="P321" s="15">
        <v>29.7</v>
      </c>
      <c r="Q321" s="15">
        <v>39.9</v>
      </c>
      <c r="R321" s="7"/>
      <c r="S321" s="15">
        <v>735</v>
      </c>
      <c r="T321" s="7"/>
      <c r="U321" s="15">
        <v>63</v>
      </c>
      <c r="V321" s="15">
        <v>1312</v>
      </c>
      <c r="W321" s="15">
        <v>38.5</v>
      </c>
      <c r="X321" s="15">
        <v>2450</v>
      </c>
      <c r="Y321" s="7"/>
      <c r="Z321" s="7"/>
      <c r="AA321" s="15">
        <v>10.5</v>
      </c>
      <c r="AB321" s="15">
        <v>1995</v>
      </c>
      <c r="AC321" s="7"/>
      <c r="AD321" s="7"/>
      <c r="AE321" s="17">
        <f>C321*'Conversions, Sources &amp; Comments'!$F318/222.6</f>
        <v>0.408854167115903</v>
      </c>
      <c r="AF321" s="17">
        <f>E321*'Conversions, Sources &amp; Comments'!$F318/222.6</f>
        <v>0.48140150943396232</v>
      </c>
      <c r="AG321" s="17">
        <f>F321*'Conversions, Sources &amp; Comments'!$F318/222.6</f>
        <v>0.31149509433962269</v>
      </c>
      <c r="AH321" s="16"/>
      <c r="AI321" s="17">
        <f>'Conversions, Sources &amp; Comments'!$F318*I321/260</f>
        <v>0.36920664000000003</v>
      </c>
      <c r="AJ321" s="17">
        <f>J321*'Conversions, Sources &amp; Comments'!$F318/222.6</f>
        <v>0.48571659299191378</v>
      </c>
      <c r="AK321" s="17">
        <f>K321*'Conversions, Sources &amp; Comments'!$F318/222.6</f>
        <v>0.40238154177897578</v>
      </c>
      <c r="AL321" s="17">
        <f>L321*'Conversions, Sources &amp; Comments'!$F318/260</f>
        <v>0.27130569230769236</v>
      </c>
      <c r="AM321" s="17">
        <f>'Conversions, Sources &amp; Comments'!$F318*P321/0.56</f>
        <v>3.1839248571428569</v>
      </c>
      <c r="AN321" s="17">
        <f>'Conversions, Sources &amp; Comments'!$F318*Q321/0.56</f>
        <v>4.2773940000000001</v>
      </c>
      <c r="AO321" s="17"/>
      <c r="AP321" s="17">
        <f>'Conversions, Sources &amp; Comments'!$F318*S321/0.835</f>
        <v>52.843947305389236</v>
      </c>
      <c r="AQ321" s="17">
        <f>'Conversions, Sources &amp; Comments'!$F318*T321/0.835</f>
        <v>0</v>
      </c>
      <c r="AR321" s="17">
        <f>'Conversions, Sources &amp; Comments'!$F318*U321/0.835</f>
        <v>4.5294811976047908</v>
      </c>
      <c r="AS321" s="17">
        <f>'Conversions, Sources &amp; Comments'!$F318*V321</f>
        <v>78.764083200000002</v>
      </c>
      <c r="AT321" s="17">
        <f>'Conversions, Sources &amp; Comments'!$F318*W321/0.835</f>
        <v>2.7680162874251502</v>
      </c>
      <c r="AU321" s="17">
        <f>'Conversions, Sources &amp; Comments'!$F318*X321/56</f>
        <v>2.6264700000000003</v>
      </c>
      <c r="AV321" s="17"/>
      <c r="AW321" s="17"/>
      <c r="AX321" s="17">
        <f>'Conversions, Sources &amp; Comments'!$F318*AA321/1.069</f>
        <v>0.58966585594013099</v>
      </c>
      <c r="AY321" s="17">
        <f>'Conversions, Sources &amp; Comments'!$F318*AB321/56</f>
        <v>2.1386970000000001</v>
      </c>
      <c r="AZ321" s="17">
        <f>'Conversions, Sources &amp; Comments'!$F318*AC321/0.56</f>
        <v>0</v>
      </c>
      <c r="BA321" s="17">
        <v>1.6363636363636362</v>
      </c>
      <c r="BB321" s="17">
        <f>AL321</f>
        <v>0.27130569230769236</v>
      </c>
      <c r="BC321" s="17">
        <v>3.7821168000000003</v>
      </c>
      <c r="BD321" s="17">
        <f t="shared" si="100"/>
        <v>0.408854167115903</v>
      </c>
      <c r="BE321" s="17"/>
      <c r="BF321" s="17">
        <f t="shared" si="91"/>
        <v>0.69228171182873965</v>
      </c>
      <c r="BG321" s="17">
        <f t="shared" si="93"/>
        <v>0.36920664000000003</v>
      </c>
      <c r="BH321" s="17">
        <v>1.6</v>
      </c>
      <c r="BI321" s="17">
        <f t="shared" si="89"/>
        <v>4.2773940000000001</v>
      </c>
      <c r="BJ321" s="17">
        <v>4.2266949152542379</v>
      </c>
      <c r="BK321" s="17">
        <f t="shared" si="84"/>
        <v>0.10666666666666667</v>
      </c>
      <c r="BL321" s="17">
        <f t="shared" si="94"/>
        <v>0.58966585594013099</v>
      </c>
      <c r="BM321" s="17">
        <f t="shared" si="85"/>
        <v>2.1386970000000001</v>
      </c>
      <c r="BN321" s="17">
        <f>AR321</f>
        <v>4.5294811976047908</v>
      </c>
      <c r="BO321" s="17">
        <f t="shared" si="99"/>
        <v>3.1839248571428569</v>
      </c>
      <c r="BP321" s="17">
        <f>AY321</f>
        <v>2.1386970000000001</v>
      </c>
      <c r="BQ321" s="17">
        <v>2.1653203766439231</v>
      </c>
      <c r="BR321" s="17">
        <v>2.7823123577565152</v>
      </c>
      <c r="BS321" s="17"/>
      <c r="BT321" s="17">
        <f t="shared" si="92"/>
        <v>0.95626852660598383</v>
      </c>
      <c r="BU321" s="16"/>
      <c r="BV321" s="16">
        <f>BT321/'Conversions, Sources &amp; Comments'!F318</f>
        <v>15.928888599150872</v>
      </c>
    </row>
    <row r="322" spans="1:74" ht="12.75" customHeight="1">
      <c r="A322" s="13">
        <v>1711</v>
      </c>
      <c r="B322" s="14"/>
      <c r="C322" s="15">
        <v>1580</v>
      </c>
      <c r="D322" s="15">
        <v>928</v>
      </c>
      <c r="E322" s="15">
        <v>2030</v>
      </c>
      <c r="F322" s="7"/>
      <c r="G322" s="7"/>
      <c r="H322" s="15">
        <v>968</v>
      </c>
      <c r="I322" s="15">
        <v>1820</v>
      </c>
      <c r="J322" s="15">
        <v>2177</v>
      </c>
      <c r="K322" s="15">
        <v>1576</v>
      </c>
      <c r="L322" s="15">
        <v>1350</v>
      </c>
      <c r="M322" s="15">
        <v>915</v>
      </c>
      <c r="N322" s="7"/>
      <c r="O322" s="7"/>
      <c r="P322" s="15">
        <v>29.9</v>
      </c>
      <c r="Q322" s="15">
        <v>39.4</v>
      </c>
      <c r="R322" s="7"/>
      <c r="S322" s="7"/>
      <c r="T322" s="7"/>
      <c r="U322" s="7"/>
      <c r="V322" s="7"/>
      <c r="W322" s="15">
        <v>35.799999999999997</v>
      </c>
      <c r="X322" s="15">
        <v>2275</v>
      </c>
      <c r="Y322" s="7"/>
      <c r="Z322" s="7"/>
      <c r="AA322" s="15">
        <v>10.5</v>
      </c>
      <c r="AB322" s="7"/>
      <c r="AC322" s="7"/>
      <c r="AD322" s="7"/>
      <c r="AE322" s="17">
        <f>C322*'Conversions, Sources &amp; Comments'!$F319/222.6</f>
        <v>0.42639557951482482</v>
      </c>
      <c r="AF322" s="17">
        <f>E322*'Conversions, Sources &amp; Comments'!$F319/222.6</f>
        <v>0.54783735849056603</v>
      </c>
      <c r="AG322" s="16"/>
      <c r="AH322" s="16"/>
      <c r="AI322" s="17">
        <f>'Conversions, Sources &amp; Comments'!$F319*I322/260</f>
        <v>0.42051240000000001</v>
      </c>
      <c r="AJ322" s="17">
        <f>J322*'Conversions, Sources &amp; Comments'!$F319/222.6</f>
        <v>0.5875083396226416</v>
      </c>
      <c r="AK322" s="17">
        <f>K322*'Conversions, Sources &amp; Comments'!$F319/222.6</f>
        <v>0.42531609703504047</v>
      </c>
      <c r="AL322" s="17">
        <f>L322*'Conversions, Sources &amp; Comments'!$F319/260</f>
        <v>0.3119185384615385</v>
      </c>
      <c r="AM322" s="17">
        <f>'Conversions, Sources &amp; Comments'!$F319*P322/0.56</f>
        <v>3.2074797857142854</v>
      </c>
      <c r="AN322" s="17">
        <f>'Conversions, Sources &amp; Comments'!$F319*Q322/0.56</f>
        <v>4.2265787142857132</v>
      </c>
      <c r="AO322" s="17"/>
      <c r="AP322" s="17">
        <f>'Conversions, Sources &amp; Comments'!$F319*S322/0.835</f>
        <v>0</v>
      </c>
      <c r="AQ322" s="17">
        <f>'Conversions, Sources &amp; Comments'!$F319*T322/0.835</f>
        <v>0</v>
      </c>
      <c r="AR322" s="17">
        <f>'Conversions, Sources &amp; Comments'!$F319*U322/0.835</f>
        <v>0</v>
      </c>
      <c r="AS322" s="17">
        <f>'Conversions, Sources &amp; Comments'!$F319*V322</f>
        <v>0</v>
      </c>
      <c r="AT322" s="17">
        <f>'Conversions, Sources &amp; Comments'!$F319*W322/0.835</f>
        <v>2.5755934850299398</v>
      </c>
      <c r="AU322" s="17">
        <f>'Conversions, Sources &amp; Comments'!$F319*X322/56</f>
        <v>2.4404737499999998</v>
      </c>
      <c r="AV322" s="17"/>
      <c r="AW322" s="17"/>
      <c r="AX322" s="17">
        <f>'Conversions, Sources &amp; Comments'!$F319*AA322/1.069</f>
        <v>0.59005481758652956</v>
      </c>
      <c r="AY322" s="17">
        <f>'Conversions, Sources &amp; Comments'!$F319*AB322/56</f>
        <v>0</v>
      </c>
      <c r="AZ322" s="17">
        <f>'Conversions, Sources &amp; Comments'!$F319*AC322/0.56</f>
        <v>0</v>
      </c>
      <c r="BA322" s="16"/>
      <c r="BB322" s="17">
        <f>AL322</f>
        <v>0.3119185384615385</v>
      </c>
      <c r="BC322" s="17">
        <v>3.7846115999999999</v>
      </c>
      <c r="BD322" s="17">
        <f t="shared" si="100"/>
        <v>0.42639557951482482</v>
      </c>
      <c r="BE322" s="17"/>
      <c r="BF322" s="17">
        <f t="shared" si="91"/>
        <v>0.7141811161449132</v>
      </c>
      <c r="BG322" s="17">
        <f t="shared" si="93"/>
        <v>0.42051240000000001</v>
      </c>
      <c r="BH322" s="17">
        <v>1.6</v>
      </c>
      <c r="BI322" s="17">
        <f t="shared" si="89"/>
        <v>4.2265787142857132</v>
      </c>
      <c r="BJ322" s="17">
        <v>5.4947033898305087</v>
      </c>
      <c r="BK322" s="17">
        <f t="shared" si="84"/>
        <v>0.10666666666666667</v>
      </c>
      <c r="BL322" s="17">
        <f t="shared" si="94"/>
        <v>0.59005481758652956</v>
      </c>
      <c r="BM322" s="17">
        <f t="shared" si="85"/>
        <v>2.2000000000000002</v>
      </c>
      <c r="BN322" s="17">
        <v>6</v>
      </c>
      <c r="BO322" s="17">
        <f t="shared" si="99"/>
        <v>3.2074797857142854</v>
      </c>
      <c r="BP322" s="17">
        <v>2.2000000000000002</v>
      </c>
      <c r="BQ322" s="17">
        <v>2.1114399318129702</v>
      </c>
      <c r="BR322" s="17">
        <v>2.7823123577565152</v>
      </c>
      <c r="BS322" s="17"/>
      <c r="BT322" s="17">
        <f t="shared" si="92"/>
        <v>1.0057191440925595</v>
      </c>
      <c r="BU322" s="16"/>
      <c r="BV322" s="16">
        <f>BT322/'Conversions, Sources &amp; Comments'!F319</f>
        <v>16.741561030418879</v>
      </c>
    </row>
    <row r="323" spans="1:74" ht="12.75" customHeight="1">
      <c r="A323" s="13">
        <v>1712</v>
      </c>
      <c r="B323" s="14"/>
      <c r="C323" s="15">
        <v>2494</v>
      </c>
      <c r="D323" s="15">
        <v>1150</v>
      </c>
      <c r="E323" s="15">
        <v>5250</v>
      </c>
      <c r="F323" s="15">
        <v>2980</v>
      </c>
      <c r="G323" s="15">
        <v>2835</v>
      </c>
      <c r="H323" s="15">
        <v>906</v>
      </c>
      <c r="I323" s="15">
        <v>2187</v>
      </c>
      <c r="J323" s="15">
        <v>2907</v>
      </c>
      <c r="K323" s="15">
        <v>2505</v>
      </c>
      <c r="L323" s="15">
        <v>2003</v>
      </c>
      <c r="M323" s="15">
        <v>1054</v>
      </c>
      <c r="N323" s="7"/>
      <c r="O323" s="7"/>
      <c r="P323" s="15">
        <v>28.3</v>
      </c>
      <c r="Q323" s="15">
        <v>39.799999999999997</v>
      </c>
      <c r="R323" s="7"/>
      <c r="S323" s="15">
        <v>672</v>
      </c>
      <c r="T323" s="7"/>
      <c r="U323" s="7"/>
      <c r="V323" s="15">
        <v>1627</v>
      </c>
      <c r="W323" s="7"/>
      <c r="X323" s="15">
        <v>2275</v>
      </c>
      <c r="Y323" s="7"/>
      <c r="Z323" s="7"/>
      <c r="AA323" s="15">
        <v>10.79</v>
      </c>
      <c r="AB323" s="15">
        <v>2205</v>
      </c>
      <c r="AC323" s="7"/>
      <c r="AD323" s="7"/>
      <c r="AE323" s="17">
        <f>C323*'Conversions, Sources &amp; Comments'!$F320/222.6</f>
        <v>0.67305732614555258</v>
      </c>
      <c r="AF323" s="17">
        <f>E323*'Conversions, Sources &amp; Comments'!$F320/222.6</f>
        <v>1.4168207547169811</v>
      </c>
      <c r="AG323" s="17">
        <f>F323*'Conversions, Sources &amp; Comments'!$F320/222.6</f>
        <v>0.80421444743935311</v>
      </c>
      <c r="AH323" s="17">
        <f>G323*'Conversions, Sources &amp; Comments'!$F320/222.6</f>
        <v>0.76508320754716985</v>
      </c>
      <c r="AI323" s="17">
        <f>'Conversions, Sources &amp; Comments'!$F320*I323/260</f>
        <v>0.50530803230769228</v>
      </c>
      <c r="AJ323" s="17">
        <f>J323*'Conversions, Sources &amp; Comments'!$F320/222.6</f>
        <v>0.78451389218328837</v>
      </c>
      <c r="AK323" s="17">
        <f>K323*'Conversions, Sources &amp; Comments'!$F320/222.6</f>
        <v>0.67602590296495957</v>
      </c>
      <c r="AL323" s="17">
        <f>L323*'Conversions, Sources &amp; Comments'!$F320/260</f>
        <v>0.4627946907692308</v>
      </c>
      <c r="AM323" s="17">
        <f>'Conversions, Sources &amp; Comments'!$F320*P323/0.56</f>
        <v>3.0358420714285712</v>
      </c>
      <c r="AN323" s="17">
        <f>'Conversions, Sources &amp; Comments'!$F320*Q323/0.56</f>
        <v>4.2694881428571421</v>
      </c>
      <c r="AO323" s="17"/>
      <c r="AP323" s="17">
        <f>'Conversions, Sources &amp; Comments'!$F320*S323/0.835</f>
        <v>48.346335808383238</v>
      </c>
      <c r="AQ323" s="17">
        <f>'Conversions, Sources &amp; Comments'!$F320*T323/0.835</f>
        <v>0</v>
      </c>
      <c r="AR323" s="17">
        <f>'Conversions, Sources &amp; Comments'!$F320*U323/0.835</f>
        <v>0</v>
      </c>
      <c r="AS323" s="17">
        <f>'Conversions, Sources &amp; Comments'!$F320*V323</f>
        <v>97.739096399999994</v>
      </c>
      <c r="AT323" s="17">
        <f>'Conversions, Sources &amp; Comments'!$F320*W323/0.835</f>
        <v>0</v>
      </c>
      <c r="AU323" s="17">
        <f>'Conversions, Sources &amp; Comments'!$F320*X323/56</f>
        <v>2.4404737499999998</v>
      </c>
      <c r="AV323" s="17"/>
      <c r="AW323" s="17"/>
      <c r="AX323" s="17">
        <f>'Conversions, Sources &amp; Comments'!$F320*AA323/1.069</f>
        <v>0.60635156969130022</v>
      </c>
      <c r="AY323" s="17">
        <f>'Conversions, Sources &amp; Comments'!$F320*AB323/56</f>
        <v>2.3653822500000001</v>
      </c>
      <c r="AZ323" s="17">
        <f>'Conversions, Sources &amp; Comments'!$F320*AC323/0.56</f>
        <v>0</v>
      </c>
      <c r="BA323" s="16"/>
      <c r="BB323" s="17">
        <f>AH323</f>
        <v>0.76508320754716985</v>
      </c>
      <c r="BC323" s="17">
        <v>3.7846115999999999</v>
      </c>
      <c r="BD323" s="17">
        <f t="shared" si="100"/>
        <v>0.67305732614555258</v>
      </c>
      <c r="BE323" s="17"/>
      <c r="BF323" s="17">
        <f t="shared" si="91"/>
        <v>1.0211141672413662</v>
      </c>
      <c r="BG323" s="17">
        <f t="shared" si="93"/>
        <v>0.50530803230769228</v>
      </c>
      <c r="BH323" s="17">
        <v>1.6</v>
      </c>
      <c r="BI323" s="17">
        <f t="shared" si="89"/>
        <v>4.2694881428571421</v>
      </c>
      <c r="BJ323" s="17">
        <v>4.6493644067796618</v>
      </c>
      <c r="BK323" s="17">
        <f t="shared" si="84"/>
        <v>0.10666666666666667</v>
      </c>
      <c r="BL323" s="17">
        <f t="shared" si="94"/>
        <v>0.60635156969130022</v>
      </c>
      <c r="BM323" s="17">
        <f t="shared" si="85"/>
        <v>2.3653822500000001</v>
      </c>
      <c r="BN323" s="17">
        <v>6</v>
      </c>
      <c r="BO323" s="17">
        <f t="shared" si="99"/>
        <v>3.0358420714285712</v>
      </c>
      <c r="BP323" s="17">
        <f>AY323</f>
        <v>2.3653822500000001</v>
      </c>
      <c r="BQ323" s="17">
        <v>2.1939443629603672</v>
      </c>
      <c r="BR323" s="17">
        <v>2.7823123577565152</v>
      </c>
      <c r="BS323" s="17"/>
      <c r="BT323" s="17">
        <f t="shared" si="92"/>
        <v>1.1500695968125219</v>
      </c>
      <c r="BU323" s="16"/>
      <c r="BV323" s="16">
        <f>BT323/'Conversions, Sources &amp; Comments'!F320</f>
        <v>19.144470359703192</v>
      </c>
    </row>
    <row r="324" spans="1:74" ht="12.75" customHeight="1">
      <c r="A324" s="13">
        <v>1713</v>
      </c>
      <c r="B324" s="14"/>
      <c r="C324" s="15">
        <v>1579</v>
      </c>
      <c r="D324" s="15">
        <v>909</v>
      </c>
      <c r="E324" s="15">
        <v>2177</v>
      </c>
      <c r="F324" s="15">
        <v>1527</v>
      </c>
      <c r="G324" s="15">
        <v>1868</v>
      </c>
      <c r="H324" s="15">
        <v>1275</v>
      </c>
      <c r="I324" s="15">
        <v>1680</v>
      </c>
      <c r="J324" s="15">
        <v>2407</v>
      </c>
      <c r="K324" s="15">
        <v>1467</v>
      </c>
      <c r="L324" s="15">
        <v>1164</v>
      </c>
      <c r="M324" s="15">
        <v>814</v>
      </c>
      <c r="N324" s="7"/>
      <c r="O324" s="7"/>
      <c r="P324" s="15">
        <v>28.8</v>
      </c>
      <c r="Q324" s="15">
        <v>39.1</v>
      </c>
      <c r="R324" s="7"/>
      <c r="S324" s="15">
        <v>682</v>
      </c>
      <c r="T324" s="7"/>
      <c r="U324" s="15">
        <v>105</v>
      </c>
      <c r="V324" s="15">
        <v>1365</v>
      </c>
      <c r="W324" s="15">
        <v>40.200000000000003</v>
      </c>
      <c r="X324" s="15">
        <v>2450</v>
      </c>
      <c r="Y324" s="7"/>
      <c r="Z324" s="7"/>
      <c r="AA324" s="15">
        <v>10.79</v>
      </c>
      <c r="AB324" s="7"/>
      <c r="AC324" s="7"/>
      <c r="AD324" s="7"/>
      <c r="AE324" s="17">
        <f>C324*'Conversions, Sources &amp; Comments'!$F321/222.6</f>
        <v>0.42612570889487866</v>
      </c>
      <c r="AF324" s="17">
        <f>E324*'Conversions, Sources &amp; Comments'!$F321/222.6</f>
        <v>0.5875083396226416</v>
      </c>
      <c r="AG324" s="17">
        <f>F324*'Conversions, Sources &amp; Comments'!$F321/222.6</f>
        <v>0.41209243665768197</v>
      </c>
      <c r="AH324" s="17">
        <f>G324*'Conversions, Sources &amp; Comments'!$F321/222.6</f>
        <v>0.50411831805929919</v>
      </c>
      <c r="AI324" s="17">
        <f>'Conversions, Sources &amp; Comments'!$F321*I324/260</f>
        <v>0.38816529230769231</v>
      </c>
      <c r="AJ324" s="17">
        <f>J324*'Conversions, Sources &amp; Comments'!$F321/222.6</f>
        <v>0.64957858221024267</v>
      </c>
      <c r="AK324" s="17">
        <f>K324*'Conversions, Sources &amp; Comments'!$F321/222.6</f>
        <v>0.39590019946091642</v>
      </c>
      <c r="AL324" s="17">
        <f>L324*'Conversions, Sources &amp; Comments'!$F321/260</f>
        <v>0.26894309538461542</v>
      </c>
      <c r="AM324" s="17">
        <f>'Conversions, Sources &amp; Comments'!$F321*P324/0.56</f>
        <v>3.0894788571428569</v>
      </c>
      <c r="AN324" s="17">
        <f>'Conversions, Sources &amp; Comments'!$F321*Q324/0.56</f>
        <v>4.1943966428571429</v>
      </c>
      <c r="AO324" s="17"/>
      <c r="AP324" s="17">
        <f>'Conversions, Sources &amp; Comments'!$F321*S324/0.835</f>
        <v>49.065775329341321</v>
      </c>
      <c r="AQ324" s="17">
        <f>'Conversions, Sources &amp; Comments'!$F321*T324/0.835</f>
        <v>0</v>
      </c>
      <c r="AR324" s="17">
        <f>'Conversions, Sources &amp; Comments'!$F321*U324/0.835</f>
        <v>7.5541149700598806</v>
      </c>
      <c r="AS324" s="17">
        <f>'Conversions, Sources &amp; Comments'!$F321*V324</f>
        <v>81.999917999999994</v>
      </c>
      <c r="AT324" s="17">
        <f>'Conversions, Sources &amp; Comments'!$F321*W324/0.835</f>
        <v>2.8921468742514973</v>
      </c>
      <c r="AU324" s="17">
        <f>'Conversions, Sources &amp; Comments'!$F321*X324/56</f>
        <v>2.6282025</v>
      </c>
      <c r="AV324" s="17"/>
      <c r="AW324" s="17"/>
      <c r="AX324" s="17">
        <f>'Conversions, Sources &amp; Comments'!$F321*AA324/1.069</f>
        <v>0.60635156969130022</v>
      </c>
      <c r="AY324" s="17">
        <f>'Conversions, Sources &amp; Comments'!$F321*AB324/56</f>
        <v>0</v>
      </c>
      <c r="AZ324" s="17">
        <f>'Conversions, Sources &amp; Comments'!$F321*AC324/0.56</f>
        <v>0</v>
      </c>
      <c r="BA324" s="17">
        <v>2.6119402985074625</v>
      </c>
      <c r="BB324" s="17">
        <f>AH324</f>
        <v>0.50411831805929919</v>
      </c>
      <c r="BC324" s="17">
        <v>3.7846115999999999</v>
      </c>
      <c r="BD324" s="17">
        <f t="shared" si="100"/>
        <v>0.42612570889487866</v>
      </c>
      <c r="BE324" s="17"/>
      <c r="BF324" s="17">
        <f t="shared" si="91"/>
        <v>0.71384530317872452</v>
      </c>
      <c r="BG324" s="17">
        <f t="shared" si="93"/>
        <v>0.38816529230769231</v>
      </c>
      <c r="BH324" s="17">
        <v>1.6</v>
      </c>
      <c r="BI324" s="17">
        <f t="shared" si="89"/>
        <v>4.1943966428571429</v>
      </c>
      <c r="BJ324" s="17">
        <v>4.6493644067796618</v>
      </c>
      <c r="BK324" s="17">
        <f t="shared" si="84"/>
        <v>0.10666666666666667</v>
      </c>
      <c r="BL324" s="17">
        <f t="shared" si="94"/>
        <v>0.60635156969130022</v>
      </c>
      <c r="BM324" s="17">
        <f t="shared" si="85"/>
        <v>2.8</v>
      </c>
      <c r="BN324" s="17">
        <f>AR324</f>
        <v>7.5541149700598806</v>
      </c>
      <c r="BO324" s="17">
        <f t="shared" si="99"/>
        <v>3.0894788571428569</v>
      </c>
      <c r="BP324" s="17">
        <v>2.8</v>
      </c>
      <c r="BQ324" s="17">
        <v>2.2259358770787454</v>
      </c>
      <c r="BR324" s="17">
        <v>2.7823123577565152</v>
      </c>
      <c r="BS324" s="17"/>
      <c r="BT324" s="17">
        <f t="shared" si="92"/>
        <v>1.0245574388432332</v>
      </c>
      <c r="BU324" s="16"/>
      <c r="BV324" s="16">
        <f>BT324/'Conversions, Sources &amp; Comments'!F321</f>
        <v>17.055150031016048</v>
      </c>
    </row>
    <row r="325" spans="1:74" ht="12.75" customHeight="1">
      <c r="A325" s="13">
        <v>1714</v>
      </c>
      <c r="B325" s="14"/>
      <c r="C325" s="15">
        <v>1131</v>
      </c>
      <c r="D325" s="15">
        <v>721</v>
      </c>
      <c r="E325" s="15">
        <v>1575</v>
      </c>
      <c r="F325" s="7"/>
      <c r="G325" s="15">
        <v>936</v>
      </c>
      <c r="H325" s="7"/>
      <c r="I325" s="15">
        <v>1615</v>
      </c>
      <c r="J325" s="15">
        <v>1813</v>
      </c>
      <c r="K325" s="15">
        <v>1156</v>
      </c>
      <c r="L325" s="15">
        <v>973</v>
      </c>
      <c r="M325" s="15">
        <v>698</v>
      </c>
      <c r="N325" s="7"/>
      <c r="O325" s="7"/>
      <c r="P325" s="15">
        <v>30.4</v>
      </c>
      <c r="Q325" s="15">
        <v>38.5</v>
      </c>
      <c r="R325" s="7"/>
      <c r="S325" s="7"/>
      <c r="T325" s="7"/>
      <c r="U325" s="7"/>
      <c r="V325" s="7"/>
      <c r="W325" s="15">
        <v>40.200000000000003</v>
      </c>
      <c r="X325" s="15">
        <v>2187</v>
      </c>
      <c r="Y325" s="7"/>
      <c r="Z325" s="7"/>
      <c r="AA325" s="15">
        <v>10.5</v>
      </c>
      <c r="AB325" s="15">
        <v>3150</v>
      </c>
      <c r="AC325" s="7"/>
      <c r="AD325" s="7"/>
      <c r="AE325" s="17">
        <f>C325*'Conversions, Sources &amp; Comments'!$F322/222.6</f>
        <v>0.30522367115902971</v>
      </c>
      <c r="AF325" s="17">
        <f>E325*'Conversions, Sources &amp; Comments'!$F322/222.6</f>
        <v>0.42504622641509437</v>
      </c>
      <c r="AG325" s="16"/>
      <c r="AH325" s="17">
        <f>G325*'Conversions, Sources &amp; Comments'!$F322/222.6</f>
        <v>0.25259890026954179</v>
      </c>
      <c r="AI325" s="17">
        <f>'Conversions, Sources &amp; Comments'!$F322*I325/260</f>
        <v>0.37314699230769233</v>
      </c>
      <c r="AJ325" s="17">
        <f>J325*'Conversions, Sources &amp; Comments'!$F322/222.6</f>
        <v>0.48927543396226414</v>
      </c>
      <c r="AK325" s="17">
        <f>K325*'Conversions, Sources &amp; Comments'!$F322/222.6</f>
        <v>0.31197043665768198</v>
      </c>
      <c r="AL325" s="17">
        <f>L325*'Conversions, Sources &amp; Comments'!$F322/260</f>
        <v>0.22481239846153844</v>
      </c>
      <c r="AM325" s="17">
        <f>'Conversions, Sources &amp; Comments'!$F322*P325/0.56</f>
        <v>3.261116571428571</v>
      </c>
      <c r="AN325" s="17">
        <f>'Conversions, Sources &amp; Comments'!$F322*Q325/0.56</f>
        <v>4.1300324999999996</v>
      </c>
      <c r="AO325" s="17"/>
      <c r="AP325" s="17">
        <f>'Conversions, Sources &amp; Comments'!$F322*S325/0.835</f>
        <v>0</v>
      </c>
      <c r="AQ325" s="17">
        <f>'Conversions, Sources &amp; Comments'!$F322*T325/0.835</f>
        <v>0</v>
      </c>
      <c r="AR325" s="17">
        <f>'Conversions, Sources &amp; Comments'!$F322*U325/0.835</f>
        <v>0</v>
      </c>
      <c r="AS325" s="17">
        <f>'Conversions, Sources &amp; Comments'!$F322*V325</f>
        <v>0</v>
      </c>
      <c r="AT325" s="17">
        <f>'Conversions, Sources &amp; Comments'!$F322*W325/0.835</f>
        <v>2.8921468742514973</v>
      </c>
      <c r="AU325" s="17">
        <f>'Conversions, Sources &amp; Comments'!$F322*X325/56</f>
        <v>2.346073007142857</v>
      </c>
      <c r="AV325" s="17"/>
      <c r="AW325" s="17"/>
      <c r="AX325" s="17">
        <f>'Conversions, Sources &amp; Comments'!$F322*AA325/1.069</f>
        <v>0.59005481758652956</v>
      </c>
      <c r="AY325" s="17">
        <f>'Conversions, Sources &amp; Comments'!$F322*AB325/56</f>
        <v>3.3791175</v>
      </c>
      <c r="AZ325" s="17">
        <f>'Conversions, Sources &amp; Comments'!$F322*AC325/0.56</f>
        <v>0</v>
      </c>
      <c r="BA325" s="16"/>
      <c r="BB325" s="17">
        <f>AH325</f>
        <v>0.25259890026954179</v>
      </c>
      <c r="BC325" s="17">
        <v>3.7846115999999999</v>
      </c>
      <c r="BD325" s="17">
        <f t="shared" si="100"/>
        <v>0.30522367115902971</v>
      </c>
      <c r="BE325" s="17"/>
      <c r="BF325" s="17">
        <f t="shared" si="91"/>
        <v>0.56340109432619623</v>
      </c>
      <c r="BG325" s="17">
        <f t="shared" si="93"/>
        <v>0.37314699230769233</v>
      </c>
      <c r="BH325" s="17">
        <v>1.6</v>
      </c>
      <c r="BI325" s="17">
        <f t="shared" si="89"/>
        <v>4.1300324999999996</v>
      </c>
      <c r="BJ325" s="17">
        <v>4.4078389830508478</v>
      </c>
      <c r="BK325" s="17">
        <f t="shared" si="84"/>
        <v>0.10666666666666667</v>
      </c>
      <c r="BL325" s="17">
        <f t="shared" si="94"/>
        <v>0.59005481758652956</v>
      </c>
      <c r="BM325" s="17">
        <f t="shared" si="85"/>
        <v>3.3791175</v>
      </c>
      <c r="BN325" s="17">
        <v>7.5541149700598806</v>
      </c>
      <c r="BO325" s="17">
        <f t="shared" si="99"/>
        <v>3.261116571428571</v>
      </c>
      <c r="BP325" s="17">
        <f>AY325</f>
        <v>3.3791175</v>
      </c>
      <c r="BQ325" s="17">
        <v>2.2865513775135677</v>
      </c>
      <c r="BR325" s="17">
        <v>2.7823123577565152</v>
      </c>
      <c r="BS325" s="17"/>
      <c r="BT325" s="17">
        <f t="shared" si="92"/>
        <v>0.95476284637726916</v>
      </c>
      <c r="BU325" s="16"/>
      <c r="BV325" s="16">
        <f>BT325/'Conversions, Sources &amp; Comments'!F322</f>
        <v>15.893324250701962</v>
      </c>
    </row>
    <row r="326" spans="1:74" ht="12.75" customHeight="1">
      <c r="A326" s="13">
        <v>1715</v>
      </c>
      <c r="B326" s="14"/>
      <c r="C326" s="15">
        <v>1282</v>
      </c>
      <c r="D326" s="15">
        <v>850</v>
      </c>
      <c r="E326" s="15">
        <v>1790</v>
      </c>
      <c r="F326" s="7"/>
      <c r="G326" s="15">
        <v>1067</v>
      </c>
      <c r="H326" s="7"/>
      <c r="I326" s="15">
        <v>1636</v>
      </c>
      <c r="J326" s="15">
        <v>1925</v>
      </c>
      <c r="K326" s="15">
        <v>1175</v>
      </c>
      <c r="L326" s="15">
        <v>1080</v>
      </c>
      <c r="M326" s="15">
        <v>776</v>
      </c>
      <c r="N326" s="7"/>
      <c r="O326" s="7"/>
      <c r="P326" s="15">
        <v>33.700000000000003</v>
      </c>
      <c r="Q326" s="15">
        <v>41.7</v>
      </c>
      <c r="R326" s="7"/>
      <c r="S326" s="15">
        <v>805</v>
      </c>
      <c r="T326" s="7"/>
      <c r="U326" s="15">
        <v>105</v>
      </c>
      <c r="V326" s="15">
        <v>813</v>
      </c>
      <c r="W326" s="15">
        <v>36.1</v>
      </c>
      <c r="X326" s="15">
        <v>2800</v>
      </c>
      <c r="Y326" s="7"/>
      <c r="Z326" s="7"/>
      <c r="AA326" s="15">
        <v>9.6199999999999992</v>
      </c>
      <c r="AB326" s="15">
        <v>2800</v>
      </c>
      <c r="AC326" s="7"/>
      <c r="AD326" s="7"/>
      <c r="AE326" s="17">
        <f>C326*'Conversions, Sources &amp; Comments'!$F323/222.6</f>
        <v>0.34597413477088951</v>
      </c>
      <c r="AF326" s="17">
        <f>E326*'Conversions, Sources &amp; Comments'!$F323/222.6</f>
        <v>0.48306840970350406</v>
      </c>
      <c r="AG326" s="16"/>
      <c r="AH326" s="17">
        <f>G326*'Conversions, Sources &amp; Comments'!$F323/222.6</f>
        <v>0.28795195148247976</v>
      </c>
      <c r="AI326" s="17">
        <f>'Conversions, Sources &amp; Comments'!$F323*I326/260</f>
        <v>0.37799905846153847</v>
      </c>
      <c r="AJ326" s="17">
        <f>J326*'Conversions, Sources &amp; Comments'!$F323/222.6</f>
        <v>0.51950094339622643</v>
      </c>
      <c r="AK326" s="17">
        <f>K326*'Conversions, Sources &amp; Comments'!$F323/222.6</f>
        <v>0.31709797843665771</v>
      </c>
      <c r="AL326" s="17">
        <f>L326*'Conversions, Sources &amp; Comments'!$F323/260</f>
        <v>0.2495348307692308</v>
      </c>
      <c r="AM326" s="17">
        <f>'Conversions, Sources &amp; Comments'!$F323*P326/0.56</f>
        <v>3.615119357142857</v>
      </c>
      <c r="AN326" s="17">
        <f>'Conversions, Sources &amp; Comments'!$F323*Q326/0.56</f>
        <v>4.4733079285714279</v>
      </c>
      <c r="AO326" s="17"/>
      <c r="AP326" s="17">
        <f>'Conversions, Sources &amp; Comments'!$F323*S326/0.835</f>
        <v>57.91488143712575</v>
      </c>
      <c r="AQ326" s="17">
        <f>'Conversions, Sources &amp; Comments'!$F323*T326/0.835</f>
        <v>0</v>
      </c>
      <c r="AR326" s="17">
        <f>'Conversions, Sources &amp; Comments'!$F323*U326/0.835</f>
        <v>7.5541149700598806</v>
      </c>
      <c r="AS326" s="17">
        <f>'Conversions, Sources &amp; Comments'!$F323*V326</f>
        <v>48.839511600000002</v>
      </c>
      <c r="AT326" s="17">
        <f>'Conversions, Sources &amp; Comments'!$F323*W326/0.835</f>
        <v>2.597176670658683</v>
      </c>
      <c r="AU326" s="17">
        <f>'Conversions, Sources &amp; Comments'!$F323*X326/56</f>
        <v>3.00366</v>
      </c>
      <c r="AV326" s="17"/>
      <c r="AW326" s="17"/>
      <c r="AX326" s="17">
        <f>'Conversions, Sources &amp; Comments'!$F323*AA326/1.069</f>
        <v>0.54060260430308704</v>
      </c>
      <c r="AY326" s="17">
        <f>'Conversions, Sources &amp; Comments'!$F323*AB326/56</f>
        <v>3.00366</v>
      </c>
      <c r="AZ326" s="17">
        <f>'Conversions, Sources &amp; Comments'!$F323*AC326/0.56</f>
        <v>0</v>
      </c>
      <c r="BA326" s="17">
        <v>2.9085872576177283</v>
      </c>
      <c r="BB326" s="17">
        <f>AH326</f>
        <v>0.28795195148247976</v>
      </c>
      <c r="BC326" s="17">
        <v>3.7846115999999999</v>
      </c>
      <c r="BD326" s="17">
        <f t="shared" si="100"/>
        <v>0.34597413477088951</v>
      </c>
      <c r="BE326" s="17"/>
      <c r="BF326" s="17">
        <f t="shared" si="91"/>
        <v>0.61410885222068679</v>
      </c>
      <c r="BG326" s="17">
        <f t="shared" si="93"/>
        <v>0.37799905846153847</v>
      </c>
      <c r="BH326" s="17">
        <v>1.6</v>
      </c>
      <c r="BI326" s="17">
        <f t="shared" si="89"/>
        <v>4.4733079285714279</v>
      </c>
      <c r="BJ326" s="17">
        <v>5.0116525423728815</v>
      </c>
      <c r="BK326" s="17">
        <f t="shared" si="84"/>
        <v>0.10666666666666667</v>
      </c>
      <c r="BL326" s="17">
        <f t="shared" si="94"/>
        <v>0.54060260430308704</v>
      </c>
      <c r="BM326" s="17">
        <f t="shared" si="85"/>
        <v>3.00366</v>
      </c>
      <c r="BN326" s="17">
        <f>AR326</f>
        <v>7.5541149700598806</v>
      </c>
      <c r="BO326" s="17">
        <f t="shared" si="99"/>
        <v>3.615119357142857</v>
      </c>
      <c r="BP326" s="17">
        <f>AY326</f>
        <v>3.00366</v>
      </c>
      <c r="BQ326" s="17">
        <v>2.3033890165232402</v>
      </c>
      <c r="BR326" s="17">
        <v>2.7823123577565152</v>
      </c>
      <c r="BS326" s="17"/>
      <c r="BT326" s="17">
        <f t="shared" si="92"/>
        <v>0.96550738651239643</v>
      </c>
      <c r="BU326" s="16"/>
      <c r="BV326" s="16">
        <f>BT326/'Conversions, Sources &amp; Comments'!F323</f>
        <v>16.072181713516116</v>
      </c>
    </row>
    <row r="327" spans="1:74" ht="12.75" customHeight="1">
      <c r="A327" s="13">
        <v>1716</v>
      </c>
      <c r="B327" s="14"/>
      <c r="C327" s="15">
        <v>1470</v>
      </c>
      <c r="D327" s="15">
        <v>983</v>
      </c>
      <c r="E327" s="15">
        <v>1995</v>
      </c>
      <c r="F327" s="7"/>
      <c r="G327" s="7"/>
      <c r="H327" s="7"/>
      <c r="I327" s="15">
        <v>1890</v>
      </c>
      <c r="J327" s="15">
        <v>2069</v>
      </c>
      <c r="K327" s="15">
        <v>1566</v>
      </c>
      <c r="L327" s="15">
        <v>1258</v>
      </c>
      <c r="M327" s="15">
        <v>924</v>
      </c>
      <c r="N327" s="7"/>
      <c r="O327" s="7"/>
      <c r="P327" s="15">
        <v>35</v>
      </c>
      <c r="Q327" s="15">
        <v>41.4</v>
      </c>
      <c r="R327" s="7"/>
      <c r="S327" s="7"/>
      <c r="T327" s="7"/>
      <c r="U327" s="7"/>
      <c r="V327" s="7"/>
      <c r="W327" s="15">
        <v>45.5</v>
      </c>
      <c r="X327" s="7"/>
      <c r="Y327" s="7"/>
      <c r="Z327" s="7"/>
      <c r="AA327" s="15">
        <v>10.5</v>
      </c>
      <c r="AB327" s="7"/>
      <c r="AC327" s="7"/>
      <c r="AD327" s="7"/>
      <c r="AE327" s="17">
        <f>C327*'Conversions, Sources &amp; Comments'!$F324/222.6</f>
        <v>0.39670981132075472</v>
      </c>
      <c r="AF327" s="17">
        <f>E327*'Conversions, Sources &amp; Comments'!$F324/222.6</f>
        <v>0.53839188679245287</v>
      </c>
      <c r="AG327" s="16"/>
      <c r="AH327" s="16"/>
      <c r="AI327" s="17">
        <f>'Conversions, Sources &amp; Comments'!$F324*I327/260</f>
        <v>0.43668595384615383</v>
      </c>
      <c r="AJ327" s="17">
        <f>J327*'Conversions, Sources &amp; Comments'!$F324/222.6</f>
        <v>0.5583623126684637</v>
      </c>
      <c r="AK327" s="17">
        <f>K327*'Conversions, Sources &amp; Comments'!$F324/222.6</f>
        <v>0.42261739083557953</v>
      </c>
      <c r="AL327" s="17">
        <f>L327*'Conversions, Sources &amp; Comments'!$F324/260</f>
        <v>0.29066186769230767</v>
      </c>
      <c r="AM327" s="17">
        <f>'Conversions, Sources &amp; Comments'!$F324*P327/0.56</f>
        <v>3.7545749999999991</v>
      </c>
      <c r="AN327" s="17">
        <f>'Conversions, Sources &amp; Comments'!$F324*Q327/0.56</f>
        <v>4.4411258571428567</v>
      </c>
      <c r="AO327" s="17"/>
      <c r="AP327" s="17">
        <f>'Conversions, Sources &amp; Comments'!$F324*S327/0.835</f>
        <v>0</v>
      </c>
      <c r="AQ327" s="17">
        <f>'Conversions, Sources &amp; Comments'!$F324*T327/0.835</f>
        <v>0</v>
      </c>
      <c r="AR327" s="17">
        <f>'Conversions, Sources &amp; Comments'!$F324*U327/0.835</f>
        <v>0</v>
      </c>
      <c r="AS327" s="17">
        <f>'Conversions, Sources &amp; Comments'!$F324*V327</f>
        <v>0</v>
      </c>
      <c r="AT327" s="17">
        <f>'Conversions, Sources &amp; Comments'!$F324*W327/0.835</f>
        <v>3.2734498203592817</v>
      </c>
      <c r="AU327" s="17">
        <f>'Conversions, Sources &amp; Comments'!$F324*X327/56</f>
        <v>0</v>
      </c>
      <c r="AV327" s="17"/>
      <c r="AW327" s="17"/>
      <c r="AX327" s="17">
        <f>'Conversions, Sources &amp; Comments'!$F324*AA327/1.069</f>
        <v>0.59005481758652956</v>
      </c>
      <c r="AY327" s="17">
        <f>'Conversions, Sources &amp; Comments'!$F324*AB327/56</f>
        <v>0</v>
      </c>
      <c r="AZ327" s="17">
        <f>'Conversions, Sources &amp; Comments'!$F324*AC327/0.56</f>
        <v>0</v>
      </c>
      <c r="BA327" s="16"/>
      <c r="BB327" s="17">
        <f>AL327</f>
        <v>0.29066186769230767</v>
      </c>
      <c r="BC327" s="17">
        <v>3.7846115999999999</v>
      </c>
      <c r="BD327" s="17">
        <f t="shared" si="100"/>
        <v>0.39670981132075472</v>
      </c>
      <c r="BE327" s="17"/>
      <c r="BF327" s="17">
        <f t="shared" si="91"/>
        <v>0.67724168986415845</v>
      </c>
      <c r="BG327" s="17">
        <f t="shared" si="93"/>
        <v>0.43668595384615383</v>
      </c>
      <c r="BH327" s="17">
        <v>1.6</v>
      </c>
      <c r="BI327" s="17">
        <f t="shared" si="89"/>
        <v>4.4411258571428567</v>
      </c>
      <c r="BJ327" s="17">
        <v>5.0116525423728815</v>
      </c>
      <c r="BK327" s="17">
        <f t="shared" si="84"/>
        <v>0.10666666666666667</v>
      </c>
      <c r="BL327" s="17">
        <f t="shared" si="94"/>
        <v>0.59005481758652956</v>
      </c>
      <c r="BM327" s="17">
        <f t="shared" si="85"/>
        <v>2.5</v>
      </c>
      <c r="BN327" s="17">
        <v>7.3</v>
      </c>
      <c r="BO327" s="17">
        <f t="shared" si="99"/>
        <v>3.7545749999999991</v>
      </c>
      <c r="BP327" s="17">
        <v>2.5</v>
      </c>
      <c r="BQ327" s="17">
        <v>2.4246200173928849</v>
      </c>
      <c r="BR327" s="17">
        <v>2.7823123577565152</v>
      </c>
      <c r="BS327" s="17"/>
      <c r="BT327" s="17">
        <f t="shared" si="92"/>
        <v>1.014806128308279</v>
      </c>
      <c r="BU327" s="16"/>
      <c r="BV327" s="16">
        <f>BT327/'Conversions, Sources &amp; Comments'!F324</f>
        <v>16.8928262238116</v>
      </c>
    </row>
    <row r="328" spans="1:74" ht="12.75" customHeight="1">
      <c r="A328" s="13">
        <v>1717</v>
      </c>
      <c r="B328" s="14"/>
      <c r="C328" s="15">
        <v>1260</v>
      </c>
      <c r="D328" s="15">
        <v>681</v>
      </c>
      <c r="E328" s="15">
        <v>1718</v>
      </c>
      <c r="F328" s="15">
        <v>1250</v>
      </c>
      <c r="G328" s="15">
        <v>945</v>
      </c>
      <c r="H328" s="7"/>
      <c r="I328" s="15">
        <v>1653</v>
      </c>
      <c r="J328" s="15">
        <v>1874</v>
      </c>
      <c r="K328" s="15">
        <v>1310</v>
      </c>
      <c r="L328" s="15">
        <v>1139</v>
      </c>
      <c r="M328" s="15">
        <v>682</v>
      </c>
      <c r="N328" s="7"/>
      <c r="O328" s="7"/>
      <c r="P328" s="15">
        <v>35</v>
      </c>
      <c r="Q328" s="15">
        <v>42.7</v>
      </c>
      <c r="R328" s="7"/>
      <c r="S328" s="15">
        <v>1050</v>
      </c>
      <c r="T328" s="7"/>
      <c r="U328" s="15">
        <v>98</v>
      </c>
      <c r="V328" s="15">
        <v>892</v>
      </c>
      <c r="W328" s="15">
        <v>43.7</v>
      </c>
      <c r="X328" s="15">
        <v>1925</v>
      </c>
      <c r="Y328" s="7"/>
      <c r="Z328" s="7"/>
      <c r="AA328" s="15">
        <v>10.5</v>
      </c>
      <c r="AB328" s="7"/>
      <c r="AC328" s="15">
        <v>15.7</v>
      </c>
      <c r="AD328" s="15"/>
      <c r="AE328" s="17">
        <f>C328*'Conversions, Sources &amp; Comments'!$F325/222.6</f>
        <v>0.34003698113207548</v>
      </c>
      <c r="AF328" s="17">
        <f>E328*'Conversions, Sources &amp; Comments'!$F325/222.6</f>
        <v>0.46363772506738543</v>
      </c>
      <c r="AG328" s="17">
        <f>F328*'Conversions, Sources &amp; Comments'!$F325/222.6</f>
        <v>0.33733827493261453</v>
      </c>
      <c r="AH328" s="17">
        <f>G328*'Conversions, Sources &amp; Comments'!$F325/222.6</f>
        <v>0.25502773584905664</v>
      </c>
      <c r="AI328" s="17">
        <f>'Conversions, Sources &amp; Comments'!$F325*I328/260</f>
        <v>0.38192692153846153</v>
      </c>
      <c r="AJ328" s="17">
        <f>J328*'Conversions, Sources &amp; Comments'!$F325/222.6</f>
        <v>0.50573754177897579</v>
      </c>
      <c r="AK328" s="17">
        <f>K328*'Conversions, Sources &amp; Comments'!$F325/222.6</f>
        <v>0.35353051212938008</v>
      </c>
      <c r="AL328" s="17">
        <f>L328*'Conversions, Sources &amp; Comments'!$F325/260</f>
        <v>0.26316682615384618</v>
      </c>
      <c r="AM328" s="17">
        <f>'Conversions, Sources &amp; Comments'!$F325*P328/0.56</f>
        <v>3.7545749999999991</v>
      </c>
      <c r="AN328" s="17">
        <f>'Conversions, Sources &amp; Comments'!$F325*Q328/0.56</f>
        <v>4.5805815000000001</v>
      </c>
      <c r="AO328" s="17"/>
      <c r="AP328" s="17">
        <f>'Conversions, Sources &amp; Comments'!$F325*S328/0.835</f>
        <v>75.541149700598808</v>
      </c>
      <c r="AQ328" s="17">
        <f>'Conversions, Sources &amp; Comments'!$F325*T328/0.835</f>
        <v>0</v>
      </c>
      <c r="AR328" s="17">
        <f>'Conversions, Sources &amp; Comments'!$F325*U328/0.835</f>
        <v>7.0505073053892211</v>
      </c>
      <c r="AS328" s="17">
        <f>'Conversions, Sources &amp; Comments'!$F325*V328</f>
        <v>53.585294400000002</v>
      </c>
      <c r="AT328" s="17">
        <f>'Conversions, Sources &amp; Comments'!$F325*W328/0.835</f>
        <v>3.1439507065868271</v>
      </c>
      <c r="AU328" s="17">
        <f>'Conversions, Sources &amp; Comments'!$F325*X328/56</f>
        <v>2.0650162500000002</v>
      </c>
      <c r="AV328" s="17"/>
      <c r="AW328" s="17"/>
      <c r="AX328" s="17">
        <f>'Conversions, Sources &amp; Comments'!$F325*AA328/1.069</f>
        <v>0.59005481758652956</v>
      </c>
      <c r="AY328" s="17">
        <f>'Conversions, Sources &amp; Comments'!$F325*AB328/56</f>
        <v>0</v>
      </c>
      <c r="AZ328" s="17">
        <f>'Conversions, Sources &amp; Comments'!$F325*AC328/0.56</f>
        <v>1.6841950714285712</v>
      </c>
      <c r="BA328" s="17">
        <v>2.2425629290617848</v>
      </c>
      <c r="BB328" s="17">
        <f>AH328</f>
        <v>0.25502773584905664</v>
      </c>
      <c r="BC328" s="17">
        <v>3.7846115999999999</v>
      </c>
      <c r="BD328" s="17">
        <f t="shared" si="100"/>
        <v>0.34003698113207548</v>
      </c>
      <c r="BE328" s="17"/>
      <c r="BF328" s="17">
        <f t="shared" si="91"/>
        <v>0.60672096696453581</v>
      </c>
      <c r="BG328" s="17">
        <f t="shared" si="93"/>
        <v>0.38192692153846153</v>
      </c>
      <c r="BH328" s="17">
        <f t="shared" ref="BH328:BH338" si="101">AZ328</f>
        <v>1.6841950714285712</v>
      </c>
      <c r="BI328" s="17">
        <f t="shared" si="89"/>
        <v>4.5805815000000001</v>
      </c>
      <c r="BJ328" s="17">
        <v>5.0116525423728815</v>
      </c>
      <c r="BK328" s="17">
        <f t="shared" si="84"/>
        <v>0.11227967142857141</v>
      </c>
      <c r="BL328" s="17">
        <f t="shared" si="94"/>
        <v>0.59005481758652956</v>
      </c>
      <c r="BM328" s="17">
        <f t="shared" si="85"/>
        <v>2.5</v>
      </c>
      <c r="BN328" s="17">
        <f>AR328</f>
        <v>7.0505073053892211</v>
      </c>
      <c r="BO328" s="17">
        <f t="shared" si="99"/>
        <v>3.7545749999999991</v>
      </c>
      <c r="BP328" s="17">
        <v>2.5</v>
      </c>
      <c r="BQ328" s="17">
        <v>2.4869192817286736</v>
      </c>
      <c r="BR328" s="17">
        <v>2.7823123577565152</v>
      </c>
      <c r="BS328" s="17"/>
      <c r="BT328" s="17">
        <f t="shared" si="92"/>
        <v>0.98247994615469014</v>
      </c>
      <c r="BU328" s="16"/>
      <c r="BV328" s="16">
        <f>BT328/'Conversions, Sources &amp; Comments'!F325</f>
        <v>16.354713019361213</v>
      </c>
    </row>
    <row r="329" spans="1:74" ht="12.75" customHeight="1">
      <c r="A329" s="13">
        <v>1718</v>
      </c>
      <c r="B329" s="14"/>
      <c r="C329" s="15">
        <v>959</v>
      </c>
      <c r="D329" s="15">
        <v>695</v>
      </c>
      <c r="E329" s="15">
        <v>1627</v>
      </c>
      <c r="F329" s="15">
        <v>813</v>
      </c>
      <c r="G329" s="7"/>
      <c r="H329" s="7"/>
      <c r="I329" s="15">
        <v>1343</v>
      </c>
      <c r="J329" s="15">
        <v>1785</v>
      </c>
      <c r="K329" s="15">
        <v>1003</v>
      </c>
      <c r="L329" s="15">
        <v>981</v>
      </c>
      <c r="M329" s="15">
        <v>712</v>
      </c>
      <c r="N329" s="7"/>
      <c r="O329" s="7"/>
      <c r="P329" s="15">
        <v>31.9</v>
      </c>
      <c r="Q329" s="15">
        <v>38.5</v>
      </c>
      <c r="R329" s="7"/>
      <c r="S329" s="7"/>
      <c r="T329" s="7"/>
      <c r="U329" s="7"/>
      <c r="V329" s="7"/>
      <c r="W329" s="15">
        <v>52.5</v>
      </c>
      <c r="X329" s="15">
        <v>2100</v>
      </c>
      <c r="Y329" s="7"/>
      <c r="Z329" s="7"/>
      <c r="AA329" s="7"/>
      <c r="AB329" s="15">
        <v>1942</v>
      </c>
      <c r="AC329" s="15">
        <v>16.899999999999999</v>
      </c>
      <c r="AD329" s="15"/>
      <c r="AE329" s="17">
        <f>C329*'Conversions, Sources &amp; Comments'!$F326/222.6</f>
        <v>0.25880592452830187</v>
      </c>
      <c r="AF329" s="17">
        <f>E329*'Conversions, Sources &amp; Comments'!$F326/222.6</f>
        <v>0.43907949865229107</v>
      </c>
      <c r="AG329" s="17">
        <f>F329*'Conversions, Sources &amp; Comments'!$F326/222.6</f>
        <v>0.21940481401617251</v>
      </c>
      <c r="AH329" s="16"/>
      <c r="AI329" s="17">
        <f>'Conversions, Sources &amp; Comments'!$F326*I329/260</f>
        <v>0.31030118307692306</v>
      </c>
      <c r="AJ329" s="17">
        <f>J329*'Conversions, Sources &amp; Comments'!$F326/222.6</f>
        <v>0.48171905660377357</v>
      </c>
      <c r="AK329" s="17">
        <f>K329*'Conversions, Sources &amp; Comments'!$F326/222.6</f>
        <v>0.27068023180592993</v>
      </c>
      <c r="AL329" s="17">
        <f>L329*'Conversions, Sources &amp; Comments'!$F326/260</f>
        <v>0.22666080461538463</v>
      </c>
      <c r="AM329" s="17">
        <f>'Conversions, Sources &amp; Comments'!$F326*P329/0.56</f>
        <v>3.422026928571428</v>
      </c>
      <c r="AN329" s="17">
        <f>'Conversions, Sources &amp; Comments'!$F326*Q329/0.56</f>
        <v>4.1300324999999996</v>
      </c>
      <c r="AO329" s="17"/>
      <c r="AP329" s="17">
        <f>'Conversions, Sources &amp; Comments'!$F326*S329/0.835</f>
        <v>0</v>
      </c>
      <c r="AQ329" s="17">
        <f>'Conversions, Sources &amp; Comments'!$F326*T329/0.835</f>
        <v>0</v>
      </c>
      <c r="AR329" s="17">
        <f>'Conversions, Sources &amp; Comments'!$F326*U329/0.835</f>
        <v>0</v>
      </c>
      <c r="AS329" s="17">
        <f>'Conversions, Sources &amp; Comments'!$F326*V329</f>
        <v>0</v>
      </c>
      <c r="AT329" s="17">
        <f>'Conversions, Sources &amp; Comments'!$F326*W329/0.835</f>
        <v>3.7770574850299403</v>
      </c>
      <c r="AU329" s="17">
        <f>'Conversions, Sources &amp; Comments'!$F326*X329/56</f>
        <v>2.252745</v>
      </c>
      <c r="AV329" s="17"/>
      <c r="AW329" s="17"/>
      <c r="AX329" s="17">
        <f>'Conversions, Sources &amp; Comments'!$F326*AA329/1.069</f>
        <v>0</v>
      </c>
      <c r="AY329" s="17">
        <f>'Conversions, Sources &amp; Comments'!$F326*AB329/56</f>
        <v>2.0832527571428572</v>
      </c>
      <c r="AZ329" s="17">
        <f>'Conversions, Sources &amp; Comments'!$F326*AC329/0.56</f>
        <v>1.8129233571428569</v>
      </c>
      <c r="BA329" s="16"/>
      <c r="BB329" s="17">
        <f>AL329</f>
        <v>0.22666080461538463</v>
      </c>
      <c r="BC329" s="17">
        <v>3.7846115999999999</v>
      </c>
      <c r="BD329" s="17">
        <f t="shared" si="100"/>
        <v>0.25880592452830187</v>
      </c>
      <c r="BE329" s="17"/>
      <c r="BF329" s="17">
        <f t="shared" si="91"/>
        <v>0.50564126414174337</v>
      </c>
      <c r="BG329" s="17">
        <f t="shared" si="93"/>
        <v>0.31030118307692306</v>
      </c>
      <c r="BH329" s="17">
        <f t="shared" si="101"/>
        <v>1.8129233571428569</v>
      </c>
      <c r="BI329" s="17">
        <f t="shared" si="89"/>
        <v>4.1300324999999996</v>
      </c>
      <c r="BJ329" s="17">
        <v>5.0116525423728815</v>
      </c>
      <c r="BK329" s="17">
        <f t="shared" si="84"/>
        <v>0.12086155714285712</v>
      </c>
      <c r="BL329" s="17">
        <v>0.55000000000000004</v>
      </c>
      <c r="BM329" s="17">
        <f t="shared" si="85"/>
        <v>2.0832527571428572</v>
      </c>
      <c r="BN329" s="17">
        <v>6.9</v>
      </c>
      <c r="BO329" s="17">
        <f t="shared" si="99"/>
        <v>3.422026928571428</v>
      </c>
      <c r="BP329" s="17">
        <f>AY329</f>
        <v>2.0832527571428572</v>
      </c>
      <c r="BQ329" s="17">
        <v>2.5391159626586597</v>
      </c>
      <c r="BR329" s="17">
        <v>2.7823123577565152</v>
      </c>
      <c r="BS329" s="17"/>
      <c r="BT329" s="17">
        <f t="shared" si="92"/>
        <v>0.90659649267640741</v>
      </c>
      <c r="BU329" s="16"/>
      <c r="BV329" s="16">
        <f>BT329/'Conversions, Sources &amp; Comments'!F326</f>
        <v>15.091529878155441</v>
      </c>
    </row>
    <row r="330" spans="1:74" ht="12.75" customHeight="1">
      <c r="A330" s="13">
        <v>1719</v>
      </c>
      <c r="B330" s="14"/>
      <c r="C330" s="15">
        <v>1082</v>
      </c>
      <c r="D330" s="15">
        <v>789</v>
      </c>
      <c r="E330" s="15">
        <v>2205</v>
      </c>
      <c r="F330" s="15">
        <v>1050</v>
      </c>
      <c r="G330" s="15">
        <v>945</v>
      </c>
      <c r="H330" s="7"/>
      <c r="I330" s="15">
        <v>1985</v>
      </c>
      <c r="J330" s="15">
        <v>1971</v>
      </c>
      <c r="K330" s="15">
        <v>1059</v>
      </c>
      <c r="L330" s="15">
        <v>1102</v>
      </c>
      <c r="M330" s="15">
        <v>738</v>
      </c>
      <c r="N330" s="7"/>
      <c r="O330" s="7"/>
      <c r="P330" s="15">
        <v>31.5</v>
      </c>
      <c r="Q330" s="15">
        <v>42</v>
      </c>
      <c r="R330" s="7"/>
      <c r="S330" s="7"/>
      <c r="T330" s="7"/>
      <c r="U330" s="15">
        <v>98</v>
      </c>
      <c r="V330" s="7"/>
      <c r="W330" s="15">
        <v>40.700000000000003</v>
      </c>
      <c r="X330" s="7"/>
      <c r="Y330" s="7"/>
      <c r="Z330" s="7"/>
      <c r="AA330" s="7"/>
      <c r="AB330" s="7"/>
      <c r="AC330" s="15">
        <v>18.3</v>
      </c>
      <c r="AD330" s="15"/>
      <c r="AE330" s="17">
        <f>C330*'Conversions, Sources &amp; Comments'!$F327/222.6</f>
        <v>0.28462627313566941</v>
      </c>
      <c r="AF330" s="17">
        <f>E330*'Conversions, Sources &amp; Comments'!$F327/222.6</f>
        <v>0.58003783018867927</v>
      </c>
      <c r="AG330" s="17">
        <f>F330*'Conversions, Sources &amp; Comments'!$F327/222.6</f>
        <v>0.27620849056603775</v>
      </c>
      <c r="AH330" s="17">
        <f>G330*'Conversions, Sources &amp; Comments'!$F327/222.6</f>
        <v>0.24858764150943399</v>
      </c>
      <c r="AI330" s="17">
        <f>'Conversions, Sources &amp; Comments'!$F327*I330/260</f>
        <v>0.4470540653846154</v>
      </c>
      <c r="AJ330" s="17">
        <f>J330*'Conversions, Sources &amp; Comments'!$F327/222.6</f>
        <v>0.51848279514824802</v>
      </c>
      <c r="AK330" s="17">
        <f>K330*'Conversions, Sources &amp; Comments'!$F327/222.6</f>
        <v>0.27857599191374666</v>
      </c>
      <c r="AL330" s="17">
        <f>L330*'Conversions, Sources &amp; Comments'!$F327/260</f>
        <v>0.24818820153846155</v>
      </c>
      <c r="AM330" s="17">
        <f>'Conversions, Sources &amp; Comments'!$F327*P330/0.56</f>
        <v>3.2937862499999997</v>
      </c>
      <c r="AN330" s="17">
        <f>'Conversions, Sources &amp; Comments'!$F327*Q330/0.56</f>
        <v>4.3917149999999996</v>
      </c>
      <c r="AO330" s="17"/>
      <c r="AP330" s="17">
        <f>'Conversions, Sources &amp; Comments'!$F327*S330/0.835</f>
        <v>0</v>
      </c>
      <c r="AQ330" s="17">
        <f>'Conversions, Sources &amp; Comments'!$F327*T330/0.835</f>
        <v>0</v>
      </c>
      <c r="AR330" s="17">
        <f>'Conversions, Sources &amp; Comments'!$F327*U330/0.835</f>
        <v>6.8724641916167668</v>
      </c>
      <c r="AS330" s="17">
        <f>'Conversions, Sources &amp; Comments'!$F327*V330</f>
        <v>0</v>
      </c>
      <c r="AT330" s="17">
        <f>'Conversions, Sources &amp; Comments'!$F327*W330/0.835</f>
        <v>2.8541764550898212</v>
      </c>
      <c r="AU330" s="17">
        <f>'Conversions, Sources &amp; Comments'!$F327*X330/56</f>
        <v>0</v>
      </c>
      <c r="AV330" s="17"/>
      <c r="AW330" s="17"/>
      <c r="AX330" s="17">
        <f>'Conversions, Sources &amp; Comments'!$F327*AA330/1.069</f>
        <v>0</v>
      </c>
      <c r="AY330" s="17">
        <f>'Conversions, Sources &amp; Comments'!$F327*AB330/56</f>
        <v>0</v>
      </c>
      <c r="AZ330" s="17">
        <f>'Conversions, Sources &amp; Comments'!$F327*AC330/0.56</f>
        <v>1.9135329642857142</v>
      </c>
      <c r="BA330" s="17">
        <v>2.4078624078624076</v>
      </c>
      <c r="BB330" s="17">
        <f>AH330</f>
        <v>0.24858764150943399</v>
      </c>
      <c r="BC330" s="17">
        <v>3.6890406000000002</v>
      </c>
      <c r="BD330" s="17">
        <f t="shared" si="100"/>
        <v>0.28462627313566941</v>
      </c>
      <c r="BE330" s="17"/>
      <c r="BF330" s="17">
        <f t="shared" si="91"/>
        <v>0.53502089890762394</v>
      </c>
      <c r="BG330" s="17">
        <f t="shared" si="93"/>
        <v>0.4470540653846154</v>
      </c>
      <c r="BH330" s="17">
        <f t="shared" si="101"/>
        <v>1.9135329642857142</v>
      </c>
      <c r="BI330" s="17">
        <f t="shared" si="89"/>
        <v>4.3917149999999996</v>
      </c>
      <c r="BJ330" s="17">
        <v>5.0116525423728815</v>
      </c>
      <c r="BK330" s="17">
        <f t="shared" si="84"/>
        <v>0.12756886428571429</v>
      </c>
      <c r="BL330" s="17">
        <v>0.55000000000000004</v>
      </c>
      <c r="BM330" s="17">
        <f t="shared" si="85"/>
        <v>2.1</v>
      </c>
      <c r="BN330" s="17">
        <f>AR330</f>
        <v>6.8724641916167668</v>
      </c>
      <c r="BO330" s="17">
        <f t="shared" si="99"/>
        <v>3.2937862499999997</v>
      </c>
      <c r="BP330" s="17">
        <v>2.1</v>
      </c>
      <c r="BQ330" s="17">
        <v>2.5340646709557579</v>
      </c>
      <c r="BR330" s="17">
        <v>2.7823123577565152</v>
      </c>
      <c r="BS330" s="17"/>
      <c r="BT330" s="17">
        <f t="shared" si="92"/>
        <v>0.94606238293509914</v>
      </c>
      <c r="BU330" s="16"/>
      <c r="BV330" s="16">
        <f>BT330/'Conversions, Sources &amp; Comments'!F327</f>
        <v>16.156485272867759</v>
      </c>
    </row>
    <row r="331" spans="1:74" ht="12.75" customHeight="1">
      <c r="A331" s="13">
        <v>1720</v>
      </c>
      <c r="B331" s="14"/>
      <c r="C331" s="15">
        <v>1255</v>
      </c>
      <c r="D331" s="15">
        <v>798</v>
      </c>
      <c r="E331" s="15">
        <v>1995</v>
      </c>
      <c r="F331" s="7"/>
      <c r="G331" s="15">
        <v>904</v>
      </c>
      <c r="H331" s="7"/>
      <c r="I331" s="15">
        <v>2194</v>
      </c>
      <c r="J331" s="15">
        <v>1065</v>
      </c>
      <c r="K331" s="15">
        <v>1160</v>
      </c>
      <c r="L331" s="15">
        <v>1260</v>
      </c>
      <c r="M331" s="15">
        <v>724</v>
      </c>
      <c r="N331" s="7"/>
      <c r="O331" s="7"/>
      <c r="P331" s="15">
        <v>30.6</v>
      </c>
      <c r="Q331" s="15">
        <v>47</v>
      </c>
      <c r="R331" s="7"/>
      <c r="S331" s="15">
        <v>1050</v>
      </c>
      <c r="T331" s="7"/>
      <c r="U331" s="7"/>
      <c r="V331" s="15">
        <v>787</v>
      </c>
      <c r="W331" s="7"/>
      <c r="X331" s="7"/>
      <c r="Y331" s="7"/>
      <c r="Z331" s="7"/>
      <c r="AA331" s="7"/>
      <c r="AB331" s="15">
        <v>2170</v>
      </c>
      <c r="AC331" s="15">
        <v>19.2</v>
      </c>
      <c r="AD331" s="15"/>
      <c r="AE331" s="17">
        <f>C331*'Conversions, Sources &amp; Comments'!$F328/222.6</f>
        <v>0.33013491015274038</v>
      </c>
      <c r="AF331" s="17">
        <f>E331*'Conversions, Sources &amp; Comments'!$F328/222.6</f>
        <v>0.52479613207547171</v>
      </c>
      <c r="AG331" s="16"/>
      <c r="AH331" s="17">
        <f>G331*'Conversions, Sources &amp; Comments'!$F328/222.6</f>
        <v>0.23780235759209345</v>
      </c>
      <c r="AI331" s="17">
        <f>'Conversions, Sources &amp; Comments'!$F328*I331/260</f>
        <v>0.49412424153846152</v>
      </c>
      <c r="AJ331" s="17">
        <f>J331*'Conversions, Sources &amp; Comments'!$F328/222.6</f>
        <v>0.28015432614555258</v>
      </c>
      <c r="AK331" s="17">
        <f>K331*'Conversions, Sources &amp; Comments'!$F328/222.6</f>
        <v>0.30514461814914651</v>
      </c>
      <c r="AL331" s="17">
        <f>L331*'Conversions, Sources &amp; Comments'!$F328/260</f>
        <v>0.28377235384615385</v>
      </c>
      <c r="AM331" s="17">
        <f>'Conversions, Sources &amp; Comments'!$F328*P331/0.56</f>
        <v>3.1996780714285715</v>
      </c>
      <c r="AN331" s="17">
        <f>'Conversions, Sources &amp; Comments'!$F328*Q331/0.56</f>
        <v>4.9145382142857139</v>
      </c>
      <c r="AO331" s="17"/>
      <c r="AP331" s="17">
        <f>'Conversions, Sources &amp; Comments'!$F328*S331/0.835</f>
        <v>73.633544910179651</v>
      </c>
      <c r="AQ331" s="17">
        <f>'Conversions, Sources &amp; Comments'!$F328*T331/0.835</f>
        <v>0</v>
      </c>
      <c r="AR331" s="17">
        <f>'Conversions, Sources &amp; Comments'!$F328*U331/0.835</f>
        <v>0</v>
      </c>
      <c r="AS331" s="17">
        <f>'Conversions, Sources &amp; Comments'!$F328*V331</f>
        <v>46.083729400000003</v>
      </c>
      <c r="AT331" s="17">
        <f>'Conversions, Sources &amp; Comments'!$F328*W331/0.835</f>
        <v>0</v>
      </c>
      <c r="AU331" s="17">
        <f>'Conversions, Sources &amp; Comments'!$F328*X331/56</f>
        <v>0</v>
      </c>
      <c r="AV331" s="17"/>
      <c r="AW331" s="17"/>
      <c r="AX331" s="17">
        <f>'Conversions, Sources &amp; Comments'!$F328*AA331/1.069</f>
        <v>0</v>
      </c>
      <c r="AY331" s="17">
        <f>'Conversions, Sources &amp; Comments'!$F328*AB331/56</f>
        <v>2.2690527500000002</v>
      </c>
      <c r="AZ331" s="17">
        <f>'Conversions, Sources &amp; Comments'!$F328*AC331/0.56</f>
        <v>2.0076411428571426</v>
      </c>
      <c r="BA331" s="16"/>
      <c r="BB331" s="17">
        <f>AH331</f>
        <v>0.23780235759209345</v>
      </c>
      <c r="BC331" s="17">
        <v>3.6890406000000002</v>
      </c>
      <c r="BD331" s="17">
        <f t="shared" si="100"/>
        <v>0.33013491015274038</v>
      </c>
      <c r="BE331" s="17"/>
      <c r="BF331" s="17">
        <f t="shared" si="91"/>
        <v>0.59164948036254217</v>
      </c>
      <c r="BG331" s="17">
        <f t="shared" si="93"/>
        <v>0.49412424153846152</v>
      </c>
      <c r="BH331" s="17">
        <f t="shared" si="101"/>
        <v>2.0076411428571426</v>
      </c>
      <c r="BI331" s="17">
        <f t="shared" si="89"/>
        <v>4.9145382142857139</v>
      </c>
      <c r="BJ331" s="17">
        <v>5.0116525423728815</v>
      </c>
      <c r="BK331" s="17">
        <f t="shared" ref="BK331:BK394" si="102">BH331/15</f>
        <v>0.13384274285714284</v>
      </c>
      <c r="BL331" s="17">
        <v>0.55000000000000004</v>
      </c>
      <c r="BM331" s="17">
        <f t="shared" ref="BM331:BM394" si="103">BP331</f>
        <v>2.2690527500000002</v>
      </c>
      <c r="BN331" s="17">
        <v>6.8724641916167668</v>
      </c>
      <c r="BO331" s="17">
        <f t="shared" si="99"/>
        <v>3.1996780714285715</v>
      </c>
      <c r="BP331" s="17">
        <f>AY331</f>
        <v>2.2690527500000002</v>
      </c>
      <c r="BQ331" s="17">
        <v>2.3606369891561276</v>
      </c>
      <c r="BR331" s="17">
        <v>2.7823123577565152</v>
      </c>
      <c r="BS331" s="17"/>
      <c r="BT331" s="17">
        <f t="shared" si="92"/>
        <v>0.98947789774478279</v>
      </c>
      <c r="BU331" s="16"/>
      <c r="BV331" s="16">
        <f>BT331/'Conversions, Sources &amp; Comments'!F328</f>
        <v>16.897918542268499</v>
      </c>
    </row>
    <row r="332" spans="1:74" ht="12.75" customHeight="1">
      <c r="A332" s="13">
        <v>1721</v>
      </c>
      <c r="B332" s="14"/>
      <c r="C332" s="15">
        <v>1044</v>
      </c>
      <c r="D332" s="15">
        <v>674</v>
      </c>
      <c r="E332" s="15">
        <v>1808</v>
      </c>
      <c r="F332" s="15">
        <v>1050</v>
      </c>
      <c r="G332" s="15">
        <v>778</v>
      </c>
      <c r="H332" s="7"/>
      <c r="I332" s="15">
        <v>1635</v>
      </c>
      <c r="J332" s="15">
        <v>1710</v>
      </c>
      <c r="K332" s="15">
        <v>1050</v>
      </c>
      <c r="L332" s="15">
        <v>886</v>
      </c>
      <c r="M332" s="15">
        <v>592</v>
      </c>
      <c r="N332" s="7"/>
      <c r="O332" s="7"/>
      <c r="P332" s="15">
        <v>29.1</v>
      </c>
      <c r="Q332" s="15">
        <v>39.9</v>
      </c>
      <c r="R332" s="7"/>
      <c r="S332" s="15">
        <v>1050</v>
      </c>
      <c r="T332" s="7"/>
      <c r="U332" s="15">
        <v>98</v>
      </c>
      <c r="V332" s="15">
        <v>787</v>
      </c>
      <c r="W332" s="7"/>
      <c r="X332" s="7"/>
      <c r="Y332" s="7"/>
      <c r="Z332" s="7"/>
      <c r="AA332" s="15">
        <v>9.6199999999999992</v>
      </c>
      <c r="AB332" s="15">
        <v>2677</v>
      </c>
      <c r="AC332" s="15">
        <v>18.2</v>
      </c>
      <c r="AD332" s="15"/>
      <c r="AE332" s="17">
        <f>C332*'Conversions, Sources &amp; Comments'!$F329/222.6</f>
        <v>0.27281980592991917</v>
      </c>
      <c r="AF332" s="17">
        <f>E332*'Conversions, Sources &amp; Comments'!$F329/222.6</f>
        <v>0.47246954896675658</v>
      </c>
      <c r="AG332" s="17">
        <f>F332*'Conversions, Sources &amp; Comments'!$F329/222.6</f>
        <v>0.27438773584905662</v>
      </c>
      <c r="AH332" s="17">
        <f>G332*'Conversions, Sources &amp; Comments'!$F329/222.6</f>
        <v>0.20330824618149149</v>
      </c>
      <c r="AI332" s="17">
        <f>'Conversions, Sources &amp; Comments'!$F329*I332/260</f>
        <v>0.36580106538461543</v>
      </c>
      <c r="AJ332" s="17">
        <f>J332*'Conversions, Sources &amp; Comments'!$F329/222.6</f>
        <v>0.44686002695417798</v>
      </c>
      <c r="AK332" s="17">
        <f>K332*'Conversions, Sources &amp; Comments'!$F329/222.6</f>
        <v>0.27438773584905662</v>
      </c>
      <c r="AL332" s="17">
        <f>L332*'Conversions, Sources &amp; Comments'!$F329/260</f>
        <v>0.1982261430769231</v>
      </c>
      <c r="AM332" s="17">
        <f>'Conversions, Sources &amp; Comments'!$F329*P332/0.56</f>
        <v>3.0227728928571427</v>
      </c>
      <c r="AN332" s="17">
        <f>'Conversions, Sources &amp; Comments'!$F329*Q332/0.56</f>
        <v>4.1446267499999996</v>
      </c>
      <c r="AO332" s="17"/>
      <c r="AP332" s="17">
        <f>'Conversions, Sources &amp; Comments'!$F329*S332/0.835</f>
        <v>73.148155688622765</v>
      </c>
      <c r="AQ332" s="17">
        <f>'Conversions, Sources &amp; Comments'!$F329*T332/0.835</f>
        <v>0</v>
      </c>
      <c r="AR332" s="17">
        <f>'Conversions, Sources &amp; Comments'!$F329*U332/0.835</f>
        <v>6.8271611976047915</v>
      </c>
      <c r="AS332" s="17">
        <f>'Conversions, Sources &amp; Comments'!$F329*V332</f>
        <v>45.779947400000005</v>
      </c>
      <c r="AT332" s="17">
        <f>'Conversions, Sources &amp; Comments'!$F329*W332/0.835</f>
        <v>0</v>
      </c>
      <c r="AU332" s="17">
        <f>'Conversions, Sources &amp; Comments'!$F329*X332/56</f>
        <v>0</v>
      </c>
      <c r="AV332" s="17"/>
      <c r="AW332" s="17"/>
      <c r="AX332" s="17">
        <f>'Conversions, Sources &amp; Comments'!$F329*AA332/1.069</f>
        <v>0.52347738447146863</v>
      </c>
      <c r="AY332" s="17">
        <f>'Conversions, Sources &amp; Comments'!$F329*AB332/56</f>
        <v>2.780743310714286</v>
      </c>
      <c r="AZ332" s="17">
        <f>'Conversions, Sources &amp; Comments'!$F329*AC332/0.56</f>
        <v>1.8905315</v>
      </c>
      <c r="BA332" s="16"/>
      <c r="BB332" s="17">
        <f>AH332</f>
        <v>0.20330824618149149</v>
      </c>
      <c r="BC332" s="17">
        <v>3.6647226000000002</v>
      </c>
      <c r="BD332" s="17">
        <f t="shared" si="100"/>
        <v>0.27281980592991917</v>
      </c>
      <c r="BE332" s="17"/>
      <c r="BF332" s="17">
        <f t="shared" si="91"/>
        <v>0.51962984323908301</v>
      </c>
      <c r="BG332" s="17">
        <f t="shared" si="93"/>
        <v>0.36580106538461543</v>
      </c>
      <c r="BH332" s="17">
        <f t="shared" si="101"/>
        <v>1.8905315</v>
      </c>
      <c r="BI332" s="17">
        <f t="shared" si="89"/>
        <v>4.1446267499999996</v>
      </c>
      <c r="BJ332" s="17">
        <v>5.0116525423728815</v>
      </c>
      <c r="BK332" s="17">
        <f t="shared" si="102"/>
        <v>0.12603543333333334</v>
      </c>
      <c r="BL332" s="17">
        <f t="shared" ref="BL332:BL343" si="104">AX332</f>
        <v>0.52347738447146863</v>
      </c>
      <c r="BM332" s="17">
        <f t="shared" si="103"/>
        <v>2.780743310714286</v>
      </c>
      <c r="BN332" s="17">
        <f>AR332</f>
        <v>6.8271611976047915</v>
      </c>
      <c r="BO332" s="17">
        <f t="shared" si="99"/>
        <v>3.0227728928571427</v>
      </c>
      <c r="BP332" s="17">
        <f>AY332</f>
        <v>2.780743310714286</v>
      </c>
      <c r="BQ332" s="17">
        <v>2.3336967667406516</v>
      </c>
      <c r="BR332" s="17">
        <v>2.6895686124979648</v>
      </c>
      <c r="BS332" s="17"/>
      <c r="BT332" s="17">
        <f t="shared" si="92"/>
        <v>0.91663543234978262</v>
      </c>
      <c r="BU332" s="16"/>
      <c r="BV332" s="16">
        <f>BT332/'Conversions, Sources &amp; Comments'!F329</f>
        <v>15.757818132820285</v>
      </c>
    </row>
    <row r="333" spans="1:74" ht="12.75" customHeight="1">
      <c r="A333" s="13">
        <v>1722</v>
      </c>
      <c r="B333" s="14"/>
      <c r="C333" s="15">
        <v>1016</v>
      </c>
      <c r="D333" s="15">
        <v>564</v>
      </c>
      <c r="E333" s="15">
        <v>1260</v>
      </c>
      <c r="F333" s="7"/>
      <c r="G333" s="7"/>
      <c r="H333" s="7"/>
      <c r="I333" s="15">
        <v>1398</v>
      </c>
      <c r="J333" s="15">
        <v>1365</v>
      </c>
      <c r="K333" s="15">
        <v>965</v>
      </c>
      <c r="L333" s="15">
        <v>735</v>
      </c>
      <c r="M333" s="15">
        <v>513</v>
      </c>
      <c r="N333" s="7"/>
      <c r="O333" s="7"/>
      <c r="P333" s="15">
        <v>31.5</v>
      </c>
      <c r="Q333" s="15">
        <v>42</v>
      </c>
      <c r="R333" s="7"/>
      <c r="S333" s="7"/>
      <c r="T333" s="7"/>
      <c r="U333" s="7"/>
      <c r="V333" s="7"/>
      <c r="W333" s="15">
        <v>63</v>
      </c>
      <c r="X333" s="7"/>
      <c r="Y333" s="7"/>
      <c r="Z333" s="7"/>
      <c r="AA333" s="15">
        <v>8.75</v>
      </c>
      <c r="AB333" s="15">
        <v>2310</v>
      </c>
      <c r="AC333" s="15">
        <v>18.100000000000001</v>
      </c>
      <c r="AD333" s="15"/>
      <c r="AE333" s="17">
        <f>C333*'Conversions, Sources &amp; Comments'!$F330/222.6</f>
        <v>0.26550279964061096</v>
      </c>
      <c r="AF333" s="17">
        <f>E333*'Conversions, Sources &amp; Comments'!$F330/222.6</f>
        <v>0.32926528301886798</v>
      </c>
      <c r="AG333" s="16"/>
      <c r="AH333" s="16"/>
      <c r="AI333" s="17">
        <f>'Conversions, Sources &amp; Comments'!$F330*I333/260</f>
        <v>0.31277669076923081</v>
      </c>
      <c r="AJ333" s="17">
        <f>J333*'Conversions, Sources &amp; Comments'!$F330/222.6</f>
        <v>0.35670405660377363</v>
      </c>
      <c r="AK333" s="17">
        <f>K333*'Conversions, Sources &amp; Comments'!$F330/222.6</f>
        <v>0.25217539532794253</v>
      </c>
      <c r="AL333" s="17">
        <f>L333*'Conversions, Sources &amp; Comments'!$F330/260</f>
        <v>0.1644426807692308</v>
      </c>
      <c r="AM333" s="17">
        <f>'Conversions, Sources &amp; Comments'!$F330*P333/0.56</f>
        <v>3.2720737499999997</v>
      </c>
      <c r="AN333" s="17">
        <f>'Conversions, Sources &amp; Comments'!$F330*Q333/0.56</f>
        <v>4.3627649999999996</v>
      </c>
      <c r="AO333" s="17"/>
      <c r="AP333" s="17">
        <f>'Conversions, Sources &amp; Comments'!$F330*S333/0.835</f>
        <v>0</v>
      </c>
      <c r="AQ333" s="17">
        <f>'Conversions, Sources &amp; Comments'!$F330*T333/0.835</f>
        <v>0</v>
      </c>
      <c r="AR333" s="17">
        <f>'Conversions, Sources &amp; Comments'!$F330*U333/0.835</f>
        <v>0</v>
      </c>
      <c r="AS333" s="17">
        <f>'Conversions, Sources &amp; Comments'!$F330*V333</f>
        <v>0</v>
      </c>
      <c r="AT333" s="17">
        <f>'Conversions, Sources &amp; Comments'!$F330*W333/0.835</f>
        <v>4.3888893413173653</v>
      </c>
      <c r="AU333" s="17">
        <f>'Conversions, Sources &amp; Comments'!$F330*X333/56</f>
        <v>0</v>
      </c>
      <c r="AV333" s="17"/>
      <c r="AW333" s="17"/>
      <c r="AX333" s="17">
        <f>'Conversions, Sources &amp; Comments'!$F330*AA333/1.069</f>
        <v>0.47613587464920493</v>
      </c>
      <c r="AY333" s="17">
        <f>'Conversions, Sources &amp; Comments'!$F330*AB333/56</f>
        <v>2.3995207500000002</v>
      </c>
      <c r="AZ333" s="17">
        <f>'Conversions, Sources &amp; Comments'!$F330*AC333/0.56</f>
        <v>1.8801439642857145</v>
      </c>
      <c r="BA333" s="16"/>
      <c r="BB333" s="17">
        <f>AL333</f>
        <v>0.1644426807692308</v>
      </c>
      <c r="BC333" s="17">
        <v>3.6647226000000002</v>
      </c>
      <c r="BD333" s="17">
        <f t="shared" si="100"/>
        <v>0.26550279964061096</v>
      </c>
      <c r="BE333" s="17"/>
      <c r="BF333" s="17">
        <f t="shared" si="91"/>
        <v>0.51052494109699498</v>
      </c>
      <c r="BG333" s="17">
        <f t="shared" si="93"/>
        <v>0.31277669076923081</v>
      </c>
      <c r="BH333" s="17">
        <f t="shared" si="101"/>
        <v>1.8801439642857145</v>
      </c>
      <c r="BI333" s="17">
        <f t="shared" si="89"/>
        <v>4.3627649999999996</v>
      </c>
      <c r="BJ333" s="17">
        <v>5.0116525423728815</v>
      </c>
      <c r="BK333" s="17">
        <f t="shared" si="102"/>
        <v>0.12534293095238097</v>
      </c>
      <c r="BL333" s="17">
        <f t="shared" si="104"/>
        <v>0.47613587464920493</v>
      </c>
      <c r="BM333" s="17">
        <f t="shared" si="103"/>
        <v>2.3995207500000002</v>
      </c>
      <c r="BN333" s="17">
        <v>6.8271611976047915</v>
      </c>
      <c r="BO333" s="17">
        <f t="shared" si="99"/>
        <v>3.2720737499999997</v>
      </c>
      <c r="BP333" s="17">
        <f>AY333</f>
        <v>2.3995207500000002</v>
      </c>
      <c r="BQ333" s="17">
        <v>2.3151753638300114</v>
      </c>
      <c r="BR333" s="17">
        <v>2.7167760923703872</v>
      </c>
      <c r="BS333" s="17"/>
      <c r="BT333" s="17">
        <f t="shared" si="92"/>
        <v>0.88378629661715913</v>
      </c>
      <c r="BU333" s="16"/>
      <c r="BV333" s="16">
        <f>BT333/'Conversions, Sources &amp; Comments'!F330</f>
        <v>15.193110847429768</v>
      </c>
    </row>
    <row r="334" spans="1:74" ht="12.75" customHeight="1">
      <c r="A334" s="13">
        <v>1723</v>
      </c>
      <c r="B334" s="14"/>
      <c r="C334" s="15">
        <v>1033</v>
      </c>
      <c r="D334" s="15">
        <v>565</v>
      </c>
      <c r="E334" s="7"/>
      <c r="F334" s="7"/>
      <c r="G334" s="7"/>
      <c r="H334" s="7"/>
      <c r="I334" s="15">
        <v>1382</v>
      </c>
      <c r="J334" s="15">
        <v>1612</v>
      </c>
      <c r="K334" s="15">
        <v>985</v>
      </c>
      <c r="L334" s="15">
        <v>730</v>
      </c>
      <c r="M334" s="15">
        <v>592</v>
      </c>
      <c r="N334" s="7"/>
      <c r="O334" s="7"/>
      <c r="P334" s="15">
        <v>28</v>
      </c>
      <c r="Q334" s="7"/>
      <c r="R334" s="7"/>
      <c r="S334" s="7"/>
      <c r="T334" s="7"/>
      <c r="U334" s="7"/>
      <c r="V334" s="7"/>
      <c r="W334" s="15">
        <v>63</v>
      </c>
      <c r="X334" s="7"/>
      <c r="Y334" s="7"/>
      <c r="Z334" s="7"/>
      <c r="AA334" s="15">
        <v>8.75</v>
      </c>
      <c r="AB334" s="15">
        <v>2520</v>
      </c>
      <c r="AC334" s="15">
        <v>22.6</v>
      </c>
      <c r="AD334" s="15"/>
      <c r="AE334" s="17">
        <f>C334*'Conversions, Sources &amp; Comments'!$F331/222.6</f>
        <v>0.26994526774483379</v>
      </c>
      <c r="AF334" s="16"/>
      <c r="AG334" s="16"/>
      <c r="AH334" s="16"/>
      <c r="AI334" s="17">
        <f>'Conversions, Sources &amp; Comments'!$F331*I334/260</f>
        <v>0.30919698615384617</v>
      </c>
      <c r="AJ334" s="17">
        <f>J334*'Conversions, Sources &amp; Comments'!$F331/222.6</f>
        <v>0.42125050494159932</v>
      </c>
      <c r="AK334" s="17">
        <f>K334*'Conversions, Sources &amp; Comments'!$F331/222.6</f>
        <v>0.25740182839173409</v>
      </c>
      <c r="AL334" s="17">
        <f>L334*'Conversions, Sources &amp; Comments'!$F331/260</f>
        <v>0.16332402307692309</v>
      </c>
      <c r="AM334" s="17">
        <f>'Conversions, Sources &amp; Comments'!$F331*P334/0.56</f>
        <v>2.9085100000000002</v>
      </c>
      <c r="AN334" s="17">
        <f>'Conversions, Sources &amp; Comments'!$F331*Q334/0.56</f>
        <v>0</v>
      </c>
      <c r="AO334" s="17"/>
      <c r="AP334" s="17">
        <f>'Conversions, Sources &amp; Comments'!$F331*S334/0.835</f>
        <v>0</v>
      </c>
      <c r="AQ334" s="17">
        <f>'Conversions, Sources &amp; Comments'!$F331*T334/0.835</f>
        <v>0</v>
      </c>
      <c r="AR334" s="17">
        <f>'Conversions, Sources &amp; Comments'!$F331*U334/0.835</f>
        <v>0</v>
      </c>
      <c r="AS334" s="17">
        <f>'Conversions, Sources &amp; Comments'!$F331*V334</f>
        <v>0</v>
      </c>
      <c r="AT334" s="17">
        <f>'Conversions, Sources &amp; Comments'!$F331*W334/0.835</f>
        <v>4.3888893413173653</v>
      </c>
      <c r="AU334" s="17">
        <f>'Conversions, Sources &amp; Comments'!$F331*X334/56</f>
        <v>0</v>
      </c>
      <c r="AV334" s="17"/>
      <c r="AW334" s="17"/>
      <c r="AX334" s="17">
        <f>'Conversions, Sources &amp; Comments'!$F331*AA334/1.069</f>
        <v>0.47613587464920493</v>
      </c>
      <c r="AY334" s="17">
        <f>'Conversions, Sources &amp; Comments'!$F331*AB334/56</f>
        <v>2.6176590000000002</v>
      </c>
      <c r="AZ334" s="17">
        <f>'Conversions, Sources &amp; Comments'!$F331*AC334/0.56</f>
        <v>2.3475830714285713</v>
      </c>
      <c r="BA334" s="16"/>
      <c r="BB334" s="17">
        <f>AL334</f>
        <v>0.16332402307692309</v>
      </c>
      <c r="BC334" s="17">
        <v>3.6647226000000002</v>
      </c>
      <c r="BD334" s="17">
        <f t="shared" si="100"/>
        <v>0.26994526774483379</v>
      </c>
      <c r="BE334" s="17"/>
      <c r="BF334" s="17">
        <f t="shared" si="91"/>
        <v>0.51605291739754844</v>
      </c>
      <c r="BG334" s="17">
        <f t="shared" si="93"/>
        <v>0.30919698615384617</v>
      </c>
      <c r="BH334" s="17">
        <f t="shared" si="101"/>
        <v>2.3475830714285713</v>
      </c>
      <c r="BI334" s="17">
        <v>4.3</v>
      </c>
      <c r="BJ334" s="17">
        <v>5.0116525423728815</v>
      </c>
      <c r="BK334" s="17">
        <f t="shared" si="102"/>
        <v>0.15650553809523809</v>
      </c>
      <c r="BL334" s="17">
        <f t="shared" si="104"/>
        <v>0.47613587464920493</v>
      </c>
      <c r="BM334" s="17">
        <f t="shared" si="103"/>
        <v>2.6176590000000002</v>
      </c>
      <c r="BN334" s="17">
        <v>6.8271611976047915</v>
      </c>
      <c r="BO334" s="17">
        <f t="shared" si="99"/>
        <v>2.9085100000000002</v>
      </c>
      <c r="BP334" s="17">
        <f>AY334</f>
        <v>2.6176590000000002</v>
      </c>
      <c r="BQ334" s="17">
        <v>2.1804742517526288</v>
      </c>
      <c r="BR334" s="17">
        <v>2.7167760923703872</v>
      </c>
      <c r="BS334" s="17"/>
      <c r="BT334" s="17">
        <f t="shared" si="92"/>
        <v>0.91700642720194203</v>
      </c>
      <c r="BU334" s="16"/>
      <c r="BV334" s="16">
        <f>BT334/'Conversions, Sources &amp; Comments'!F331</f>
        <v>15.764195880398244</v>
      </c>
    </row>
    <row r="335" spans="1:74" ht="12.75" customHeight="1">
      <c r="A335" s="13">
        <v>1724</v>
      </c>
      <c r="B335" s="14"/>
      <c r="C335" s="15">
        <v>1207</v>
      </c>
      <c r="D335" s="15">
        <v>783</v>
      </c>
      <c r="E335" s="15">
        <v>1890</v>
      </c>
      <c r="F335" s="15">
        <v>945</v>
      </c>
      <c r="G335" s="15">
        <v>678</v>
      </c>
      <c r="H335" s="15">
        <v>630</v>
      </c>
      <c r="I335" s="15">
        <v>1680</v>
      </c>
      <c r="J335" s="15">
        <v>1821</v>
      </c>
      <c r="K335" s="15">
        <v>1175</v>
      </c>
      <c r="L335" s="15">
        <v>1013</v>
      </c>
      <c r="M335" s="15">
        <v>766</v>
      </c>
      <c r="N335" s="7"/>
      <c r="O335" s="7"/>
      <c r="P335" s="15">
        <v>23.9</v>
      </c>
      <c r="Q335" s="15">
        <v>40.700000000000003</v>
      </c>
      <c r="R335" s="7"/>
      <c r="S335" s="15">
        <v>1050</v>
      </c>
      <c r="T335" s="7"/>
      <c r="U335" s="7"/>
      <c r="V335" s="15">
        <v>787</v>
      </c>
      <c r="W335" s="15">
        <v>52.5</v>
      </c>
      <c r="X335" s="7"/>
      <c r="Y335" s="7"/>
      <c r="Z335" s="7"/>
      <c r="AA335" s="15">
        <v>9.6199999999999992</v>
      </c>
      <c r="AB335" s="7"/>
      <c r="AC335" s="15">
        <v>17.7</v>
      </c>
      <c r="AD335" s="15"/>
      <c r="AE335" s="17">
        <f>C335*'Conversions, Sources &amp; Comments'!$F332/222.6</f>
        <v>0.31541523539982036</v>
      </c>
      <c r="AF335" s="17">
        <f>E335*'Conversions, Sources &amp; Comments'!$F332/222.6</f>
        <v>0.49389792452830195</v>
      </c>
      <c r="AG335" s="17">
        <f>F335*'Conversions, Sources &amp; Comments'!$F332/222.6</f>
        <v>0.24694896226415097</v>
      </c>
      <c r="AH335" s="17">
        <f>G335*'Conversions, Sources &amp; Comments'!$F332/222.6</f>
        <v>0.17717608086253372</v>
      </c>
      <c r="AI335" s="17">
        <f>'Conversions, Sources &amp; Comments'!$F332*I335/260</f>
        <v>0.37586898461538465</v>
      </c>
      <c r="AJ335" s="17">
        <f>J335*'Conversions, Sources &amp; Comments'!$F332/222.6</f>
        <v>0.47586673045822109</v>
      </c>
      <c r="AK335" s="17">
        <f>K335*'Conversions, Sources &amp; Comments'!$F332/222.6</f>
        <v>0.30705294249775383</v>
      </c>
      <c r="AL335" s="17">
        <f>L335*'Conversions, Sources &amp; Comments'!$F332/260</f>
        <v>0.22664004846153848</v>
      </c>
      <c r="AM335" s="17">
        <f>'Conversions, Sources &amp; Comments'!$F332*P335/0.56</f>
        <v>2.4826210357142857</v>
      </c>
      <c r="AN335" s="17">
        <f>'Conversions, Sources &amp; Comments'!$F332*Q335/0.56</f>
        <v>4.2277270357142864</v>
      </c>
      <c r="AO335" s="17"/>
      <c r="AP335" s="17">
        <f>'Conversions, Sources &amp; Comments'!$F332*S335/0.835</f>
        <v>73.148155688622765</v>
      </c>
      <c r="AQ335" s="17">
        <f>'Conversions, Sources &amp; Comments'!$F332*T335/0.835</f>
        <v>0</v>
      </c>
      <c r="AR335" s="17">
        <f>'Conversions, Sources &amp; Comments'!$F332*U335/0.835</f>
        <v>0</v>
      </c>
      <c r="AS335" s="17">
        <f>'Conversions, Sources &amp; Comments'!$F332*V335</f>
        <v>45.779947400000005</v>
      </c>
      <c r="AT335" s="17">
        <f>'Conversions, Sources &amp; Comments'!$F332*W335/0.835</f>
        <v>3.6574077844311379</v>
      </c>
      <c r="AU335" s="17">
        <f>'Conversions, Sources &amp; Comments'!$F332*X335/56</f>
        <v>0</v>
      </c>
      <c r="AV335" s="17"/>
      <c r="AW335" s="17"/>
      <c r="AX335" s="17">
        <f>'Conversions, Sources &amp; Comments'!$F332*AA335/1.069</f>
        <v>0.52347738447146863</v>
      </c>
      <c r="AY335" s="17">
        <f>'Conversions, Sources &amp; Comments'!$F332*AB335/56</f>
        <v>0</v>
      </c>
      <c r="AZ335" s="17">
        <f>'Conversions, Sources &amp; Comments'!$F332*AC335/0.56</f>
        <v>1.8385938214285713</v>
      </c>
      <c r="BA335" s="16"/>
      <c r="BB335" s="17">
        <f t="shared" ref="BB335:BB343" si="105">AH335</f>
        <v>0.17717608086253372</v>
      </c>
      <c r="BC335" s="17">
        <v>3.6647226000000002</v>
      </c>
      <c r="BD335" s="17">
        <f t="shared" si="100"/>
        <v>0.31541523539982036</v>
      </c>
      <c r="BE335" s="17"/>
      <c r="BF335" s="17">
        <f t="shared" si="91"/>
        <v>0.57263338070909564</v>
      </c>
      <c r="BG335" s="17">
        <f t="shared" si="93"/>
        <v>0.37586898461538465</v>
      </c>
      <c r="BH335" s="17">
        <f t="shared" si="101"/>
        <v>1.8385938214285713</v>
      </c>
      <c r="BI335" s="17">
        <f t="shared" ref="BI335:BI354" si="106">AN335</f>
        <v>4.2277270357142864</v>
      </c>
      <c r="BJ335" s="17">
        <v>5.0720338983050848</v>
      </c>
      <c r="BK335" s="17">
        <f t="shared" si="102"/>
        <v>0.12257292142857142</v>
      </c>
      <c r="BL335" s="17">
        <f t="shared" si="104"/>
        <v>0.52347738447146863</v>
      </c>
      <c r="BM335" s="17">
        <f t="shared" si="103"/>
        <v>2.4</v>
      </c>
      <c r="BN335" s="17">
        <v>6.8271611976047915</v>
      </c>
      <c r="BO335" s="17">
        <f t="shared" si="99"/>
        <v>2.4826210357142857</v>
      </c>
      <c r="BP335" s="17">
        <v>2.4</v>
      </c>
      <c r="BQ335" s="17">
        <v>2.062610778684919</v>
      </c>
      <c r="BR335" s="17">
        <v>2.7823123577565152</v>
      </c>
      <c r="BS335" s="17"/>
      <c r="BT335" s="17">
        <f t="shared" si="92"/>
        <v>0.92783373186153062</v>
      </c>
      <c r="BU335" s="16"/>
      <c r="BV335" s="16">
        <f>BT335/'Conversions, Sources &amp; Comments'!F332</f>
        <v>15.950327347362233</v>
      </c>
    </row>
    <row r="336" spans="1:74" ht="12.75" customHeight="1">
      <c r="A336" s="13">
        <v>1725</v>
      </c>
      <c r="B336" s="14"/>
      <c r="C336" s="15">
        <v>1128</v>
      </c>
      <c r="D336" s="15">
        <v>680</v>
      </c>
      <c r="E336" s="7"/>
      <c r="F336" s="15">
        <v>945</v>
      </c>
      <c r="G336" s="15">
        <v>647</v>
      </c>
      <c r="H336" s="15">
        <v>630</v>
      </c>
      <c r="I336" s="15">
        <v>1646</v>
      </c>
      <c r="J336" s="15">
        <v>1690</v>
      </c>
      <c r="K336" s="15">
        <v>1089</v>
      </c>
      <c r="L336" s="15">
        <v>837</v>
      </c>
      <c r="M336" s="15">
        <v>643</v>
      </c>
      <c r="N336" s="7"/>
      <c r="O336" s="7"/>
      <c r="P336" s="15">
        <v>25.7</v>
      </c>
      <c r="Q336" s="15">
        <v>40.200000000000003</v>
      </c>
      <c r="R336" s="7"/>
      <c r="S336" s="7"/>
      <c r="T336" s="7"/>
      <c r="U336" s="15">
        <v>98</v>
      </c>
      <c r="V336" s="7"/>
      <c r="W336" s="15">
        <v>52.5</v>
      </c>
      <c r="X336" s="7"/>
      <c r="Y336" s="7"/>
      <c r="Z336" s="7"/>
      <c r="AA336" s="15">
        <v>9.18</v>
      </c>
      <c r="AB336" s="15">
        <v>2100</v>
      </c>
      <c r="AC336" s="15">
        <v>17.3</v>
      </c>
      <c r="AD336" s="15"/>
      <c r="AE336" s="17">
        <f>C336*'Conversions, Sources &amp; Comments'!$F333/222.6</f>
        <v>0.29477082479784367</v>
      </c>
      <c r="AF336" s="16"/>
      <c r="AG336" s="17">
        <f>F336*'Conversions, Sources &amp; Comments'!$F333/222.6</f>
        <v>0.24694896226415097</v>
      </c>
      <c r="AH336" s="17">
        <f>G336*'Conversions, Sources &amp; Comments'!$F333/222.6</f>
        <v>0.16907510961365682</v>
      </c>
      <c r="AI336" s="17">
        <f>'Conversions, Sources &amp; Comments'!$F333*I336/260</f>
        <v>0.36826211230769235</v>
      </c>
      <c r="AJ336" s="17">
        <f>J336*'Conversions, Sources &amp; Comments'!$F333/222.6</f>
        <v>0.44163359389038642</v>
      </c>
      <c r="AK336" s="17">
        <f>K336*'Conversions, Sources &amp; Comments'!$F333/222.6</f>
        <v>0.2845792803234502</v>
      </c>
      <c r="AL336" s="17">
        <f>L336*'Conversions, Sources &amp; Comments'!$F333/260</f>
        <v>0.18726329769230771</v>
      </c>
      <c r="AM336" s="17">
        <f>'Conversions, Sources &amp; Comments'!$F333*P336/0.56</f>
        <v>2.6695966785714282</v>
      </c>
      <c r="AN336" s="17">
        <f>'Conversions, Sources &amp; Comments'!$F333*Q336/0.56</f>
        <v>4.1757893571428575</v>
      </c>
      <c r="AO336" s="17"/>
      <c r="AP336" s="17">
        <f>'Conversions, Sources &amp; Comments'!$F333*S336/0.835</f>
        <v>0</v>
      </c>
      <c r="AQ336" s="17">
        <f>'Conversions, Sources &amp; Comments'!$F333*T336/0.835</f>
        <v>0</v>
      </c>
      <c r="AR336" s="17">
        <f>'Conversions, Sources &amp; Comments'!$F333*U336/0.835</f>
        <v>6.8271611976047915</v>
      </c>
      <c r="AS336" s="17">
        <f>'Conversions, Sources &amp; Comments'!$F333*V336</f>
        <v>0</v>
      </c>
      <c r="AT336" s="17">
        <f>'Conversions, Sources &amp; Comments'!$F333*W336/0.835</f>
        <v>3.6574077844311379</v>
      </c>
      <c r="AU336" s="17">
        <f>'Conversions, Sources &amp; Comments'!$F333*X336/56</f>
        <v>0</v>
      </c>
      <c r="AV336" s="17"/>
      <c r="AW336" s="17"/>
      <c r="AX336" s="17">
        <f>'Conversions, Sources &amp; Comments'!$F333*AA336/1.069</f>
        <v>0.49953455191768015</v>
      </c>
      <c r="AY336" s="17">
        <f>'Conversions, Sources &amp; Comments'!$F333*AB336/56</f>
        <v>2.1813825000000002</v>
      </c>
      <c r="AZ336" s="17">
        <f>'Conversions, Sources &amp; Comments'!$F333*AC336/0.56</f>
        <v>1.7970436785714288</v>
      </c>
      <c r="BA336" s="17">
        <v>1.8666666666666667</v>
      </c>
      <c r="BB336" s="17">
        <f t="shared" si="105"/>
        <v>0.16907510961365682</v>
      </c>
      <c r="BC336" s="17">
        <v>3.6647226000000002</v>
      </c>
      <c r="BD336" s="17">
        <f t="shared" si="100"/>
        <v>0.29477082479784367</v>
      </c>
      <c r="BE336" s="17"/>
      <c r="BF336" s="17">
        <f t="shared" si="91"/>
        <v>0.54694454966534711</v>
      </c>
      <c r="BG336" s="17">
        <f t="shared" si="93"/>
        <v>0.36826211230769235</v>
      </c>
      <c r="BH336" s="17">
        <f t="shared" si="101"/>
        <v>1.7970436785714288</v>
      </c>
      <c r="BI336" s="17">
        <f t="shared" si="106"/>
        <v>4.1757893571428575</v>
      </c>
      <c r="BJ336" s="17">
        <v>4.8</v>
      </c>
      <c r="BK336" s="17">
        <f t="shared" si="102"/>
        <v>0.11980291190476192</v>
      </c>
      <c r="BL336" s="17">
        <f t="shared" si="104"/>
        <v>0.49953455191768015</v>
      </c>
      <c r="BM336" s="17">
        <f t="shared" si="103"/>
        <v>2.1813825000000002</v>
      </c>
      <c r="BN336" s="17">
        <f t="shared" ref="BN336:BN342" si="107">AR336</f>
        <v>6.8271611976047915</v>
      </c>
      <c r="BO336" s="17">
        <f t="shared" si="99"/>
        <v>2.6695966785714282</v>
      </c>
      <c r="BP336" s="17">
        <f>AY336</f>
        <v>2.1813825000000002</v>
      </c>
      <c r="BQ336" s="17">
        <v>2.1973118907623017</v>
      </c>
      <c r="BR336" s="17">
        <v>2.7823123577565152</v>
      </c>
      <c r="BS336" s="17"/>
      <c r="BT336" s="17">
        <f t="shared" si="92"/>
        <v>0.89815254628004315</v>
      </c>
      <c r="BU336" s="16"/>
      <c r="BV336" s="16">
        <f>BT336/'Conversions, Sources &amp; Comments'!F333</f>
        <v>15.440080080179252</v>
      </c>
    </row>
    <row r="337" spans="1:74" ht="12.75" customHeight="1">
      <c r="A337" s="13">
        <v>1726</v>
      </c>
      <c r="B337" s="14"/>
      <c r="C337" s="15">
        <v>1155</v>
      </c>
      <c r="D337" s="15">
        <v>735</v>
      </c>
      <c r="E337" s="7"/>
      <c r="F337" s="7"/>
      <c r="G337" s="15">
        <v>1050</v>
      </c>
      <c r="H337" s="7"/>
      <c r="I337" s="15">
        <v>2592</v>
      </c>
      <c r="J337" s="15">
        <v>2384</v>
      </c>
      <c r="K337" s="15">
        <v>1618</v>
      </c>
      <c r="L337" s="15">
        <v>1214</v>
      </c>
      <c r="M337" s="15">
        <v>698</v>
      </c>
      <c r="N337" s="7"/>
      <c r="O337" s="7"/>
      <c r="P337" s="7"/>
      <c r="Q337" s="15">
        <v>38.5</v>
      </c>
      <c r="R337" s="7"/>
      <c r="S337" s="15">
        <v>1050</v>
      </c>
      <c r="T337" s="7"/>
      <c r="U337" s="15">
        <v>84</v>
      </c>
      <c r="V337" s="15">
        <v>787</v>
      </c>
      <c r="W337" s="15">
        <v>49</v>
      </c>
      <c r="X337" s="7"/>
      <c r="Y337" s="7"/>
      <c r="Z337" s="7"/>
      <c r="AA337" s="15">
        <v>10.5</v>
      </c>
      <c r="AB337" s="7"/>
      <c r="AC337" s="15">
        <v>17.899999999999999</v>
      </c>
      <c r="AD337" s="15"/>
      <c r="AE337" s="17">
        <f>C337*'Conversions, Sources &amp; Comments'!$F334/222.6</f>
        <v>0.30182650943396228</v>
      </c>
      <c r="AF337" s="16"/>
      <c r="AG337" s="16"/>
      <c r="AH337" s="17">
        <f>G337*'Conversions, Sources &amp; Comments'!$F334/222.6</f>
        <v>0.27438773584905662</v>
      </c>
      <c r="AI337" s="17">
        <f>'Conversions, Sources &amp; Comments'!$F334*I337/260</f>
        <v>0.57991214769230781</v>
      </c>
      <c r="AJ337" s="17">
        <f>J337*'Conversions, Sources &amp; Comments'!$F334/222.6</f>
        <v>0.62299082120395344</v>
      </c>
      <c r="AK337" s="17">
        <f>K337*'Conversions, Sources &amp; Comments'!$F334/222.6</f>
        <v>0.42281843486073678</v>
      </c>
      <c r="AL337" s="17">
        <f>L337*'Conversions, Sources &amp; Comments'!$F334/260</f>
        <v>0.27161008769230771</v>
      </c>
      <c r="AM337" s="17">
        <f>'Conversions, Sources &amp; Comments'!$F334*P337/0.56</f>
        <v>0</v>
      </c>
      <c r="AN337" s="17">
        <f>'Conversions, Sources &amp; Comments'!$F334*Q337/0.56</f>
        <v>3.9992012500000005</v>
      </c>
      <c r="AO337" s="17"/>
      <c r="AP337" s="17">
        <f>'Conversions, Sources &amp; Comments'!$F334*S337/0.835</f>
        <v>73.148155688622765</v>
      </c>
      <c r="AQ337" s="17">
        <f>'Conversions, Sources &amp; Comments'!$F334*T337/0.835</f>
        <v>0</v>
      </c>
      <c r="AR337" s="17">
        <f>'Conversions, Sources &amp; Comments'!$F334*U337/0.835</f>
        <v>5.851852455089821</v>
      </c>
      <c r="AS337" s="17">
        <f>'Conversions, Sources &amp; Comments'!$F334*V337</f>
        <v>45.779947400000005</v>
      </c>
      <c r="AT337" s="17">
        <f>'Conversions, Sources &amp; Comments'!$F334*W337/0.835</f>
        <v>3.4135805988023957</v>
      </c>
      <c r="AU337" s="17">
        <f>'Conversions, Sources &amp; Comments'!$F334*X337/56</f>
        <v>0</v>
      </c>
      <c r="AV337" s="17"/>
      <c r="AW337" s="17"/>
      <c r="AX337" s="17">
        <f>'Conversions, Sources &amp; Comments'!$F334*AA337/1.069</f>
        <v>0.57136304957904593</v>
      </c>
      <c r="AY337" s="17">
        <f>'Conversions, Sources &amp; Comments'!$F334*AB337/56</f>
        <v>0</v>
      </c>
      <c r="AZ337" s="17">
        <f>'Conversions, Sources &amp; Comments'!$F334*AC337/0.56</f>
        <v>1.8593688928571426</v>
      </c>
      <c r="BA337" s="17">
        <v>1.7142857142857142</v>
      </c>
      <c r="BB337" s="17">
        <f t="shared" si="105"/>
        <v>0.27438773584905662</v>
      </c>
      <c r="BC337" s="17">
        <v>3.6647226000000002</v>
      </c>
      <c r="BD337" s="17">
        <f t="shared" si="100"/>
        <v>0.30182650943396228</v>
      </c>
      <c r="BE337" s="17"/>
      <c r="BF337" s="17">
        <f t="shared" si="91"/>
        <v>0.55572427673093205</v>
      </c>
      <c r="BG337" s="17">
        <f t="shared" si="93"/>
        <v>0.57991214769230781</v>
      </c>
      <c r="BH337" s="17">
        <f t="shared" si="101"/>
        <v>1.8593688928571426</v>
      </c>
      <c r="BI337" s="17">
        <f t="shared" si="106"/>
        <v>3.9992012500000005</v>
      </c>
      <c r="BJ337" s="17">
        <v>4.8</v>
      </c>
      <c r="BK337" s="17">
        <f t="shared" si="102"/>
        <v>0.12395792619047617</v>
      </c>
      <c r="BL337" s="17">
        <f t="shared" si="104"/>
        <v>0.57136304957904593</v>
      </c>
      <c r="BM337" s="17">
        <f t="shared" si="103"/>
        <v>2</v>
      </c>
      <c r="BN337" s="17">
        <f t="shared" si="107"/>
        <v>5.851852455089821</v>
      </c>
      <c r="BO337" s="17">
        <v>2.6</v>
      </c>
      <c r="BP337" s="17">
        <v>2</v>
      </c>
      <c r="BQ337" s="17">
        <v>2.0205166811607369</v>
      </c>
      <c r="BR337" s="17">
        <v>2.7823123577565152</v>
      </c>
      <c r="BS337" s="17"/>
      <c r="BT337" s="17">
        <f t="shared" si="92"/>
        <v>0.94565835136590981</v>
      </c>
      <c r="BU337" s="16"/>
      <c r="BV337" s="16">
        <f>BT337/'Conversions, Sources &amp; Comments'!F334</f>
        <v>16.256749183704194</v>
      </c>
    </row>
    <row r="338" spans="1:74" ht="12.75" customHeight="1">
      <c r="A338" s="13">
        <v>1727</v>
      </c>
      <c r="B338" s="14"/>
      <c r="C338" s="15">
        <v>1155</v>
      </c>
      <c r="D338" s="15">
        <v>649</v>
      </c>
      <c r="E338" s="7"/>
      <c r="F338" s="7"/>
      <c r="G338" s="15">
        <v>752</v>
      </c>
      <c r="H338" s="15">
        <v>630</v>
      </c>
      <c r="I338" s="15">
        <v>1916</v>
      </c>
      <c r="J338" s="15">
        <v>1561</v>
      </c>
      <c r="K338" s="15">
        <v>1136</v>
      </c>
      <c r="L338" s="15">
        <v>896</v>
      </c>
      <c r="M338" s="15">
        <v>591</v>
      </c>
      <c r="N338" s="7"/>
      <c r="O338" s="7"/>
      <c r="P338" s="15">
        <v>24.8</v>
      </c>
      <c r="Q338" s="15">
        <v>40.200000000000003</v>
      </c>
      <c r="R338" s="7"/>
      <c r="S338" s="15">
        <v>1050</v>
      </c>
      <c r="T338" s="7"/>
      <c r="U338" s="15">
        <v>87.5</v>
      </c>
      <c r="V338" s="15">
        <v>787</v>
      </c>
      <c r="W338" s="15">
        <v>52.5</v>
      </c>
      <c r="X338" s="7"/>
      <c r="Y338" s="7"/>
      <c r="Z338" s="7"/>
      <c r="AA338" s="15">
        <v>10.5</v>
      </c>
      <c r="AB338" s="15">
        <v>1785</v>
      </c>
      <c r="AC338" s="15">
        <v>18.3</v>
      </c>
      <c r="AD338" s="15"/>
      <c r="AE338" s="17">
        <f>C338*'Conversions, Sources &amp; Comments'!$F335/222.6</f>
        <v>0.30182650943396228</v>
      </c>
      <c r="AF338" s="16"/>
      <c r="AG338" s="16"/>
      <c r="AH338" s="17">
        <f>G338*'Conversions, Sources &amp; Comments'!$F335/222.6</f>
        <v>0.19651388319856244</v>
      </c>
      <c r="AI338" s="17">
        <f>'Conversions, Sources &amp; Comments'!$F335*I338/260</f>
        <v>0.42866962769230771</v>
      </c>
      <c r="AJ338" s="17">
        <f>J338*'Conversions, Sources &amp; Comments'!$F335/222.6</f>
        <v>0.40792310062893089</v>
      </c>
      <c r="AK338" s="17">
        <f>K338*'Conversions, Sources &amp; Comments'!$F335/222.6</f>
        <v>0.29686139802336037</v>
      </c>
      <c r="AL338" s="17">
        <f>L338*'Conversions, Sources &amp; Comments'!$F335/260</f>
        <v>0.20046345846153849</v>
      </c>
      <c r="AM338" s="17">
        <f>'Conversions, Sources &amp; Comments'!$F335*P338/0.56</f>
        <v>2.5761088571428572</v>
      </c>
      <c r="AN338" s="17">
        <f>'Conversions, Sources &amp; Comments'!$F335*Q338/0.56</f>
        <v>4.1757893571428575</v>
      </c>
      <c r="AO338" s="17"/>
      <c r="AP338" s="17">
        <f>'Conversions, Sources &amp; Comments'!$F335*S338/0.835</f>
        <v>73.148155688622765</v>
      </c>
      <c r="AQ338" s="17">
        <f>'Conversions, Sources &amp; Comments'!$F335*T338/0.835</f>
        <v>0</v>
      </c>
      <c r="AR338" s="17">
        <f>'Conversions, Sources &amp; Comments'!$F335*U338/0.835</f>
        <v>6.0956796407185632</v>
      </c>
      <c r="AS338" s="17">
        <f>'Conversions, Sources &amp; Comments'!$F335*V338</f>
        <v>45.779947400000005</v>
      </c>
      <c r="AT338" s="17">
        <f>'Conversions, Sources &amp; Comments'!$F335*W338/0.835</f>
        <v>3.6574077844311379</v>
      </c>
      <c r="AU338" s="17">
        <f>'Conversions, Sources &amp; Comments'!$F335*X338/56</f>
        <v>0</v>
      </c>
      <c r="AV338" s="17"/>
      <c r="AW338" s="17"/>
      <c r="AX338" s="17">
        <f>'Conversions, Sources &amp; Comments'!$F335*AA338/1.069</f>
        <v>0.57136304957904593</v>
      </c>
      <c r="AY338" s="17">
        <f>'Conversions, Sources &amp; Comments'!$F335*AB338/56</f>
        <v>1.854175125</v>
      </c>
      <c r="AZ338" s="17">
        <f>'Conversions, Sources &amp; Comments'!$F335*AC338/0.56</f>
        <v>1.9009190357142858</v>
      </c>
      <c r="BA338" s="17">
        <v>1.6666666666666667</v>
      </c>
      <c r="BB338" s="17">
        <f t="shared" si="105"/>
        <v>0.19651388319856244</v>
      </c>
      <c r="BC338" s="17">
        <v>3.6647226000000002</v>
      </c>
      <c r="BD338" s="17">
        <f t="shared" si="100"/>
        <v>0.30182650943396228</v>
      </c>
      <c r="BE338" s="17"/>
      <c r="BF338" s="17">
        <f t="shared" si="91"/>
        <v>0.55572427673093205</v>
      </c>
      <c r="BG338" s="17">
        <f t="shared" si="93"/>
        <v>0.42866962769230771</v>
      </c>
      <c r="BH338" s="17">
        <f t="shared" si="101"/>
        <v>1.9009190357142858</v>
      </c>
      <c r="BI338" s="17">
        <f t="shared" si="106"/>
        <v>4.1757893571428575</v>
      </c>
      <c r="BJ338" s="17">
        <v>4.8</v>
      </c>
      <c r="BK338" s="17">
        <f t="shared" si="102"/>
        <v>0.12672793571428573</v>
      </c>
      <c r="BL338" s="17">
        <f t="shared" si="104"/>
        <v>0.57136304957904593</v>
      </c>
      <c r="BM338" s="17">
        <f t="shared" si="103"/>
        <v>1.854175125</v>
      </c>
      <c r="BN338" s="17">
        <f t="shared" si="107"/>
        <v>6.0956796407185632</v>
      </c>
      <c r="BO338" s="17">
        <f t="shared" ref="BO338:BO345" si="108">AM338</f>
        <v>2.5761088571428572</v>
      </c>
      <c r="BP338" s="17">
        <f t="shared" ref="BP338:BP349" si="109">AY338</f>
        <v>1.854175125</v>
      </c>
      <c r="BQ338" s="17">
        <v>2.0710295981897553</v>
      </c>
      <c r="BR338" s="17">
        <v>2.7823123577565152</v>
      </c>
      <c r="BS338" s="17"/>
      <c r="BT338" s="17">
        <f t="shared" si="92"/>
        <v>0.9334367790122895</v>
      </c>
      <c r="BU338" s="16"/>
      <c r="BV338" s="16">
        <f>BT338/'Conversions, Sources &amp; Comments'!F335</f>
        <v>16.046648954486823</v>
      </c>
    </row>
    <row r="339" spans="1:74" ht="12.75" customHeight="1">
      <c r="A339" s="13">
        <v>1728</v>
      </c>
      <c r="B339" s="14"/>
      <c r="C339" s="15">
        <v>1160</v>
      </c>
      <c r="D339" s="15">
        <v>875</v>
      </c>
      <c r="E339" s="15">
        <v>1732</v>
      </c>
      <c r="F339" s="7"/>
      <c r="G339" s="15">
        <v>691</v>
      </c>
      <c r="H339" s="15">
        <v>630</v>
      </c>
      <c r="I339" s="15">
        <v>2861</v>
      </c>
      <c r="J339" s="15">
        <v>1751</v>
      </c>
      <c r="K339" s="15">
        <v>1091</v>
      </c>
      <c r="L339" s="15">
        <v>1092</v>
      </c>
      <c r="M339" s="15">
        <v>892</v>
      </c>
      <c r="N339" s="7"/>
      <c r="O339" s="7"/>
      <c r="P339" s="15">
        <v>24.6</v>
      </c>
      <c r="Q339" s="15">
        <v>36.5</v>
      </c>
      <c r="R339" s="7"/>
      <c r="S339" s="7"/>
      <c r="T339" s="7"/>
      <c r="U339" s="15">
        <v>70</v>
      </c>
      <c r="V339" s="7"/>
      <c r="W339" s="7"/>
      <c r="X339" s="7"/>
      <c r="Y339" s="7"/>
      <c r="Z339" s="7"/>
      <c r="AA339" s="15">
        <v>9.6199999999999992</v>
      </c>
      <c r="AB339" s="15">
        <v>2047</v>
      </c>
      <c r="AC339" s="7"/>
      <c r="AD339" s="7"/>
      <c r="AE339" s="17">
        <f>C339*'Conversions, Sources &amp; Comments'!$F336/222.6</f>
        <v>0.30313311769991019</v>
      </c>
      <c r="AF339" s="17">
        <f>E339*'Conversions, Sources &amp; Comments'!$F336/222.6</f>
        <v>0.45260910332434867</v>
      </c>
      <c r="AG339" s="16"/>
      <c r="AH339" s="17">
        <f>G339*'Conversions, Sources &amp; Comments'!$F336/222.6</f>
        <v>0.18057326235399823</v>
      </c>
      <c r="AI339" s="17">
        <f>'Conversions, Sources &amp; Comments'!$F336*I339/260</f>
        <v>0.64009593153846156</v>
      </c>
      <c r="AJ339" s="17">
        <f>J339*'Conversions, Sources &amp; Comments'!$F336/222.6</f>
        <v>0.45757421473495064</v>
      </c>
      <c r="AK339" s="17">
        <f>K339*'Conversions, Sources &amp; Comments'!$F336/222.6</f>
        <v>0.28510192362982933</v>
      </c>
      <c r="AL339" s="17">
        <f>L339*'Conversions, Sources &amp; Comments'!$F336/260</f>
        <v>0.24431484000000003</v>
      </c>
      <c r="AM339" s="17">
        <f>'Conversions, Sources &amp; Comments'!$F336*P339/0.56</f>
        <v>2.5553337857142862</v>
      </c>
      <c r="AN339" s="17">
        <f>'Conversions, Sources &amp; Comments'!$F336*Q339/0.56</f>
        <v>3.7914505357142856</v>
      </c>
      <c r="AO339" s="17"/>
      <c r="AP339" s="17">
        <f>'Conversions, Sources &amp; Comments'!$F336*S339/0.835</f>
        <v>0</v>
      </c>
      <c r="AQ339" s="17">
        <f>'Conversions, Sources &amp; Comments'!$F336*T339/0.835</f>
        <v>0</v>
      </c>
      <c r="AR339" s="17">
        <f>'Conversions, Sources &amp; Comments'!$F336*U339/0.835</f>
        <v>4.8765437125748514</v>
      </c>
      <c r="AS339" s="17">
        <f>'Conversions, Sources &amp; Comments'!$F336*V339</f>
        <v>0</v>
      </c>
      <c r="AT339" s="17">
        <f>'Conversions, Sources &amp; Comments'!$F336*W339/0.835</f>
        <v>0</v>
      </c>
      <c r="AU339" s="17">
        <f>'Conversions, Sources &amp; Comments'!$F336*X339/56</f>
        <v>0</v>
      </c>
      <c r="AV339" s="17"/>
      <c r="AW339" s="17"/>
      <c r="AX339" s="17">
        <f>'Conversions, Sources &amp; Comments'!$F336*AA339/1.069</f>
        <v>0.52347738447146863</v>
      </c>
      <c r="AY339" s="17">
        <f>'Conversions, Sources &amp; Comments'!$F336*AB339/56</f>
        <v>2.1263285607142857</v>
      </c>
      <c r="AZ339" s="17">
        <f>'Conversions, Sources &amp; Comments'!$F336*AC339/0.56</f>
        <v>0</v>
      </c>
      <c r="BA339" s="16"/>
      <c r="BB339" s="17">
        <f t="shared" si="105"/>
        <v>0.18057326235399823</v>
      </c>
      <c r="BC339" s="17">
        <v>3.6647226000000002</v>
      </c>
      <c r="BD339" s="17">
        <f t="shared" si="100"/>
        <v>0.30313311769991019</v>
      </c>
      <c r="BE339" s="17"/>
      <c r="BF339" s="17">
        <f t="shared" si="91"/>
        <v>0.55735015211344785</v>
      </c>
      <c r="BG339" s="17">
        <f t="shared" si="93"/>
        <v>0.64009593153846156</v>
      </c>
      <c r="BH339" s="17">
        <v>1.67</v>
      </c>
      <c r="BI339" s="17">
        <f t="shared" si="106"/>
        <v>3.7914505357142856</v>
      </c>
      <c r="BJ339" s="17">
        <v>4.8</v>
      </c>
      <c r="BK339" s="17">
        <f t="shared" si="102"/>
        <v>0.11133333333333333</v>
      </c>
      <c r="BL339" s="17">
        <f t="shared" si="104"/>
        <v>0.52347738447146863</v>
      </c>
      <c r="BM339" s="17">
        <f t="shared" si="103"/>
        <v>2.1263285607142857</v>
      </c>
      <c r="BN339" s="17">
        <f t="shared" si="107"/>
        <v>4.8765437125748514</v>
      </c>
      <c r="BO339" s="17">
        <f t="shared" si="108"/>
        <v>2.5553337857142862</v>
      </c>
      <c r="BP339" s="17">
        <f t="shared" si="109"/>
        <v>2.1263285607142857</v>
      </c>
      <c r="BQ339" s="17">
        <v>2.0205166811607369</v>
      </c>
      <c r="BR339" s="17">
        <v>2.7823123577565152</v>
      </c>
      <c r="BS339" s="17"/>
      <c r="BT339" s="17">
        <f t="shared" si="92"/>
        <v>0.90640571914241186</v>
      </c>
      <c r="BU339" s="16"/>
      <c r="BV339" s="16">
        <f>BT339/'Conversions, Sources &amp; Comments'!F336</f>
        <v>15.581959820361831</v>
      </c>
    </row>
    <row r="340" spans="1:74" ht="12.75" customHeight="1">
      <c r="A340" s="13">
        <v>1729</v>
      </c>
      <c r="B340" s="14"/>
      <c r="C340" s="15">
        <v>1141</v>
      </c>
      <c r="D340" s="15">
        <v>851</v>
      </c>
      <c r="E340" s="15">
        <v>1575</v>
      </c>
      <c r="F340" s="7"/>
      <c r="G340" s="15">
        <v>927</v>
      </c>
      <c r="H340" s="15">
        <v>630</v>
      </c>
      <c r="I340" s="15">
        <v>2037</v>
      </c>
      <c r="J340" s="15">
        <v>1680</v>
      </c>
      <c r="K340" s="15">
        <v>1060</v>
      </c>
      <c r="L340" s="15">
        <v>1064</v>
      </c>
      <c r="M340" s="15">
        <v>838</v>
      </c>
      <c r="N340" s="7"/>
      <c r="O340" s="7"/>
      <c r="P340" s="15">
        <v>27.4</v>
      </c>
      <c r="Q340" s="15">
        <v>42.8</v>
      </c>
      <c r="R340" s="7"/>
      <c r="S340" s="15">
        <v>1050</v>
      </c>
      <c r="T340" s="7"/>
      <c r="U340" s="15">
        <v>70</v>
      </c>
      <c r="V340" s="7"/>
      <c r="W340" s="15">
        <v>48.1</v>
      </c>
      <c r="X340" s="7"/>
      <c r="Y340" s="7"/>
      <c r="Z340" s="7"/>
      <c r="AA340" s="15">
        <v>9.18</v>
      </c>
      <c r="AB340" s="15">
        <v>1729</v>
      </c>
      <c r="AC340" s="7"/>
      <c r="AD340" s="7"/>
      <c r="AE340" s="17">
        <f>C340*'Conversions, Sources &amp; Comments'!$F337/222.6</f>
        <v>0.29816800628930817</v>
      </c>
      <c r="AF340" s="17">
        <f>E340*'Conversions, Sources &amp; Comments'!$F337/222.6</f>
        <v>0.41158160377358494</v>
      </c>
      <c r="AG340" s="16"/>
      <c r="AH340" s="17">
        <f>G340*'Conversions, Sources &amp; Comments'!$F337/222.6</f>
        <v>0.24224517250673858</v>
      </c>
      <c r="AI340" s="17">
        <f>'Conversions, Sources &amp; Comments'!$F337*I340/260</f>
        <v>0.45574114384615388</v>
      </c>
      <c r="AJ340" s="17">
        <f>J340*'Conversions, Sources &amp; Comments'!$F337/222.6</f>
        <v>0.43902037735849059</v>
      </c>
      <c r="AK340" s="17">
        <f>K340*'Conversions, Sources &amp; Comments'!$F337/222.6</f>
        <v>0.2770009523809524</v>
      </c>
      <c r="AL340" s="17">
        <f>L340*'Conversions, Sources &amp; Comments'!$F337/260</f>
        <v>0.23805035692307694</v>
      </c>
      <c r="AM340" s="17">
        <f>'Conversions, Sources &amp; Comments'!$F337*P340/0.56</f>
        <v>2.8461847857142852</v>
      </c>
      <c r="AN340" s="17">
        <f>'Conversions, Sources &amp; Comments'!$F337*Q340/0.56</f>
        <v>4.4458652857142855</v>
      </c>
      <c r="AO340" s="17"/>
      <c r="AP340" s="17">
        <f>'Conversions, Sources &amp; Comments'!$F337*S340/0.835</f>
        <v>73.148155688622765</v>
      </c>
      <c r="AQ340" s="17">
        <f>'Conversions, Sources &amp; Comments'!$F337*T340/0.835</f>
        <v>0</v>
      </c>
      <c r="AR340" s="17">
        <f>'Conversions, Sources &amp; Comments'!$F337*U340/0.835</f>
        <v>4.8765437125748514</v>
      </c>
      <c r="AS340" s="17">
        <f>'Conversions, Sources &amp; Comments'!$F337*V340</f>
        <v>0</v>
      </c>
      <c r="AT340" s="17">
        <f>'Conversions, Sources &amp; Comments'!$F337*W340/0.835</f>
        <v>3.3508821796407195</v>
      </c>
      <c r="AU340" s="17">
        <f>'Conversions, Sources &amp; Comments'!$F337*X340/56</f>
        <v>0</v>
      </c>
      <c r="AV340" s="17"/>
      <c r="AW340" s="17"/>
      <c r="AX340" s="17">
        <f>'Conversions, Sources &amp; Comments'!$F337*AA340/1.069</f>
        <v>0.49953455191768015</v>
      </c>
      <c r="AY340" s="17">
        <f>'Conversions, Sources &amp; Comments'!$F337*AB340/56</f>
        <v>1.7960049250000001</v>
      </c>
      <c r="AZ340" s="17">
        <f>'Conversions, Sources &amp; Comments'!$F337*AC340/0.56</f>
        <v>0</v>
      </c>
      <c r="BA340" s="17">
        <v>1.4553014553014552</v>
      </c>
      <c r="BB340" s="17">
        <f t="shared" si="105"/>
        <v>0.24224517250673858</v>
      </c>
      <c r="BC340" s="17">
        <v>3.6647226000000002</v>
      </c>
      <c r="BD340" s="17">
        <f t="shared" si="100"/>
        <v>0.29816800628930817</v>
      </c>
      <c r="BE340" s="17"/>
      <c r="BF340" s="17">
        <f t="shared" si="91"/>
        <v>0.55117182565988809</v>
      </c>
      <c r="BG340" s="17">
        <f t="shared" si="93"/>
        <v>0.45574114384615388</v>
      </c>
      <c r="BH340" s="17">
        <v>1.67</v>
      </c>
      <c r="BI340" s="17">
        <f t="shared" si="106"/>
        <v>4.4458652857142855</v>
      </c>
      <c r="BJ340" s="17">
        <v>4.8</v>
      </c>
      <c r="BK340" s="17">
        <f t="shared" si="102"/>
        <v>0.11133333333333333</v>
      </c>
      <c r="BL340" s="17">
        <f t="shared" si="104"/>
        <v>0.49953455191768015</v>
      </c>
      <c r="BM340" s="17">
        <f t="shared" si="103"/>
        <v>1.7960049250000001</v>
      </c>
      <c r="BN340" s="17">
        <f t="shared" si="107"/>
        <v>4.8765437125748514</v>
      </c>
      <c r="BO340" s="17">
        <f t="shared" si="108"/>
        <v>2.8461847857142852</v>
      </c>
      <c r="BP340" s="17">
        <f t="shared" si="109"/>
        <v>1.7960049250000001</v>
      </c>
      <c r="BQ340" s="17">
        <v>2.1181749874168392</v>
      </c>
      <c r="BR340" s="17">
        <v>2.7823123577565152</v>
      </c>
      <c r="BS340" s="17"/>
      <c r="BT340" s="17">
        <f t="shared" si="92"/>
        <v>0.87714864512947521</v>
      </c>
      <c r="BU340" s="16"/>
      <c r="BV340" s="16">
        <f>BT340/'Conversions, Sources &amp; Comments'!F337</f>
        <v>15.079003426659614</v>
      </c>
    </row>
    <row r="341" spans="1:74" ht="12.75" customHeight="1">
      <c r="A341" s="13">
        <v>1730</v>
      </c>
      <c r="B341" s="14"/>
      <c r="C341" s="15">
        <v>1152</v>
      </c>
      <c r="D341" s="15">
        <v>628</v>
      </c>
      <c r="E341" s="15">
        <v>1732</v>
      </c>
      <c r="F341" s="7"/>
      <c r="G341" s="15">
        <v>805</v>
      </c>
      <c r="H341" s="15">
        <v>630</v>
      </c>
      <c r="I341" s="15">
        <v>1666</v>
      </c>
      <c r="J341" s="15">
        <v>1805</v>
      </c>
      <c r="K341" s="15">
        <v>1187</v>
      </c>
      <c r="L341" s="15">
        <v>871</v>
      </c>
      <c r="M341" s="15">
        <v>599</v>
      </c>
      <c r="N341" s="7"/>
      <c r="O341" s="7"/>
      <c r="P341" s="15">
        <v>27.3</v>
      </c>
      <c r="Q341" s="15">
        <v>40.5</v>
      </c>
      <c r="R341" s="7"/>
      <c r="S341" s="7"/>
      <c r="T341" s="7"/>
      <c r="U341" s="15">
        <v>70</v>
      </c>
      <c r="V341" s="7"/>
      <c r="W341" s="15">
        <v>47.5</v>
      </c>
      <c r="X341" s="7"/>
      <c r="Y341" s="7"/>
      <c r="Z341" s="7"/>
      <c r="AA341" s="15">
        <v>8.75</v>
      </c>
      <c r="AB341" s="15">
        <v>1680</v>
      </c>
      <c r="AC341" s="15">
        <v>14</v>
      </c>
      <c r="AD341" s="15"/>
      <c r="AE341" s="17">
        <f>C341*'Conversions, Sources &amp; Comments'!$F338/222.6</f>
        <v>0.30104254447439355</v>
      </c>
      <c r="AF341" s="17">
        <f>E341*'Conversions, Sources &amp; Comments'!$F338/222.6</f>
        <v>0.45260910332434867</v>
      </c>
      <c r="AG341" s="16"/>
      <c r="AH341" s="17">
        <f>G341*'Conversions, Sources &amp; Comments'!$F338/222.6</f>
        <v>0.2103639308176101</v>
      </c>
      <c r="AI341" s="17">
        <f>'Conversions, Sources &amp; Comments'!$F338*I341/260</f>
        <v>0.37273674307692312</v>
      </c>
      <c r="AJ341" s="17">
        <f>J341*'Conversions, Sources &amp; Comments'!$F338/222.6</f>
        <v>0.47168558400718785</v>
      </c>
      <c r="AK341" s="17">
        <f>K341*'Conversions, Sources &amp; Comments'!$F338/222.6</f>
        <v>0.3101888023360288</v>
      </c>
      <c r="AL341" s="17">
        <f>L341*'Conversions, Sources &amp; Comments'!$F338/260</f>
        <v>0.19487017000000001</v>
      </c>
      <c r="AM341" s="17">
        <f>'Conversions, Sources &amp; Comments'!$F338*P341/0.56</f>
        <v>2.8357972500000002</v>
      </c>
      <c r="AN341" s="17">
        <f>'Conversions, Sources &amp; Comments'!$F338*Q341/0.56</f>
        <v>4.2069519642857145</v>
      </c>
      <c r="AO341" s="17"/>
      <c r="AP341" s="17">
        <f>'Conversions, Sources &amp; Comments'!$F338*S341/0.835</f>
        <v>0</v>
      </c>
      <c r="AQ341" s="17">
        <f>'Conversions, Sources &amp; Comments'!$F338*T341/0.835</f>
        <v>0</v>
      </c>
      <c r="AR341" s="17">
        <f>'Conversions, Sources &amp; Comments'!$F338*U341/0.835</f>
        <v>4.8765437125748514</v>
      </c>
      <c r="AS341" s="17">
        <f>'Conversions, Sources &amp; Comments'!$F338*V341</f>
        <v>0</v>
      </c>
      <c r="AT341" s="17">
        <f>'Conversions, Sources &amp; Comments'!$F338*W341/0.835</f>
        <v>3.3090832335329345</v>
      </c>
      <c r="AU341" s="17">
        <f>'Conversions, Sources &amp; Comments'!$F338*X341/56</f>
        <v>0</v>
      </c>
      <c r="AV341" s="17"/>
      <c r="AW341" s="17"/>
      <c r="AX341" s="17">
        <f>'Conversions, Sources &amp; Comments'!$F338*AA341/1.069</f>
        <v>0.47613587464920493</v>
      </c>
      <c r="AY341" s="17">
        <f>'Conversions, Sources &amp; Comments'!$F338*AB341/56</f>
        <v>1.745106</v>
      </c>
      <c r="AZ341" s="17">
        <f>'Conversions, Sources &amp; Comments'!$F338*AC341/0.56</f>
        <v>1.4542550000000001</v>
      </c>
      <c r="BA341" s="17">
        <v>1.4736842105263157</v>
      </c>
      <c r="BB341" s="17">
        <f t="shared" si="105"/>
        <v>0.2103639308176101</v>
      </c>
      <c r="BC341" s="17">
        <v>3.6647226000000002</v>
      </c>
      <c r="BD341" s="17">
        <f t="shared" si="100"/>
        <v>0.30104254447439355</v>
      </c>
      <c r="BE341" s="17"/>
      <c r="BF341" s="17">
        <f t="shared" si="91"/>
        <v>0.55474875150142267</v>
      </c>
      <c r="BG341" s="17">
        <f t="shared" si="93"/>
        <v>0.37273674307692312</v>
      </c>
      <c r="BH341" s="17">
        <f>AZ341</f>
        <v>1.4542550000000001</v>
      </c>
      <c r="BI341" s="17">
        <f t="shared" si="106"/>
        <v>4.2069519642857145</v>
      </c>
      <c r="BJ341" s="17">
        <v>4.8</v>
      </c>
      <c r="BK341" s="17">
        <f t="shared" si="102"/>
        <v>9.6950333333333333E-2</v>
      </c>
      <c r="BL341" s="17">
        <f t="shared" si="104"/>
        <v>0.47613587464920493</v>
      </c>
      <c r="BM341" s="17">
        <f t="shared" si="103"/>
        <v>1.745106</v>
      </c>
      <c r="BN341" s="17">
        <f t="shared" si="107"/>
        <v>4.8765437125748514</v>
      </c>
      <c r="BO341" s="17">
        <f t="shared" si="108"/>
        <v>2.8357972500000002</v>
      </c>
      <c r="BP341" s="17">
        <f t="shared" si="109"/>
        <v>1.745106</v>
      </c>
      <c r="BQ341" s="17">
        <v>2.1316450986245776</v>
      </c>
      <c r="BR341" s="17">
        <v>2.7823123577565152</v>
      </c>
      <c r="BS341" s="17"/>
      <c r="BT341" s="17">
        <f t="shared" si="92"/>
        <v>0.83919298434299838</v>
      </c>
      <c r="BU341" s="16"/>
      <c r="BV341" s="16">
        <f>BT341/'Conversions, Sources &amp; Comments'!F338</f>
        <v>14.426510212153273</v>
      </c>
    </row>
    <row r="342" spans="1:74" ht="12.75" customHeight="1">
      <c r="A342" s="13">
        <v>1731</v>
      </c>
      <c r="B342" s="14"/>
      <c r="C342" s="15">
        <v>1610</v>
      </c>
      <c r="D342" s="15">
        <v>517</v>
      </c>
      <c r="E342" s="15">
        <v>1732</v>
      </c>
      <c r="F342" s="7"/>
      <c r="G342" s="15">
        <v>700</v>
      </c>
      <c r="H342" s="7"/>
      <c r="I342" s="15">
        <v>1578</v>
      </c>
      <c r="J342" s="15">
        <v>1990</v>
      </c>
      <c r="K342" s="15">
        <v>1614</v>
      </c>
      <c r="L342" s="15">
        <v>2375</v>
      </c>
      <c r="M342" s="15">
        <v>526</v>
      </c>
      <c r="N342" s="7"/>
      <c r="O342" s="7"/>
      <c r="P342" s="15">
        <v>25.2</v>
      </c>
      <c r="Q342" s="15">
        <v>38.5</v>
      </c>
      <c r="R342" s="7"/>
      <c r="S342" s="7"/>
      <c r="T342" s="7"/>
      <c r="U342" s="15">
        <v>84</v>
      </c>
      <c r="V342" s="7"/>
      <c r="W342" s="15">
        <v>42</v>
      </c>
      <c r="X342" s="7"/>
      <c r="Y342" s="7"/>
      <c r="Z342" s="7"/>
      <c r="AA342" s="15">
        <v>9.18</v>
      </c>
      <c r="AB342" s="15">
        <v>1785</v>
      </c>
      <c r="AC342" s="15">
        <v>14</v>
      </c>
      <c r="AD342" s="15"/>
      <c r="AE342" s="17">
        <f>C342*'Conversions, Sources &amp; Comments'!$F339/222.6</f>
        <v>0.42379886792452837</v>
      </c>
      <c r="AF342" s="17">
        <f>E342*'Conversions, Sources &amp; Comments'!$F339/222.6</f>
        <v>0.45591281940700812</v>
      </c>
      <c r="AG342" s="16"/>
      <c r="AH342" s="17">
        <f>G342*'Conversions, Sources &amp; Comments'!$F339/222.6</f>
        <v>0.18426037735849057</v>
      </c>
      <c r="AI342" s="17">
        <f>'Conversions, Sources &amp; Comments'!$F339*I342/260</f>
        <v>0.35562536307692305</v>
      </c>
      <c r="AJ342" s="17">
        <f>J342*'Conversions, Sources &amp; Comments'!$F339/222.6</f>
        <v>0.52382592991913757</v>
      </c>
      <c r="AK342" s="17">
        <f>K342*'Conversions, Sources &amp; Comments'!$F339/222.6</f>
        <v>0.42485178436657683</v>
      </c>
      <c r="AL342" s="17">
        <f>L342*'Conversions, Sources &amp; Comments'!$F339/260</f>
        <v>0.53524096153846157</v>
      </c>
      <c r="AM342" s="17">
        <f>'Conversions, Sources &amp; Comments'!$F339*P342/0.56</f>
        <v>2.6367659999999997</v>
      </c>
      <c r="AN342" s="17">
        <f>'Conversions, Sources &amp; Comments'!$F339*Q342/0.56</f>
        <v>4.0283924999999998</v>
      </c>
      <c r="AO342" s="17"/>
      <c r="AP342" s="17">
        <f>'Conversions, Sources &amp; Comments'!$F339*S342/0.835</f>
        <v>0</v>
      </c>
      <c r="AQ342" s="17">
        <f>'Conversions, Sources &amp; Comments'!$F339*T342/0.835</f>
        <v>0</v>
      </c>
      <c r="AR342" s="17">
        <f>'Conversions, Sources &amp; Comments'!$F339*U342/0.835</f>
        <v>5.8945667065868275</v>
      </c>
      <c r="AS342" s="17">
        <f>'Conversions, Sources &amp; Comments'!$F339*V342</f>
        <v>0</v>
      </c>
      <c r="AT342" s="17">
        <f>'Conversions, Sources &amp; Comments'!$F339*W342/0.835</f>
        <v>2.9472833532934137</v>
      </c>
      <c r="AU342" s="17">
        <f>'Conversions, Sources &amp; Comments'!$F339*X342/56</f>
        <v>0</v>
      </c>
      <c r="AV342" s="17"/>
      <c r="AW342" s="17"/>
      <c r="AX342" s="17">
        <f>'Conversions, Sources &amp; Comments'!$F339*AA342/1.069</f>
        <v>0.50318078952291867</v>
      </c>
      <c r="AY342" s="17">
        <f>'Conversions, Sources &amp; Comments'!$F339*AB342/56</f>
        <v>1.8677092500000001</v>
      </c>
      <c r="AZ342" s="17">
        <f>'Conversions, Sources &amp; Comments'!$F339*AC342/0.56</f>
        <v>1.4648699999999999</v>
      </c>
      <c r="BA342" s="17">
        <v>2</v>
      </c>
      <c r="BB342" s="17">
        <f t="shared" si="105"/>
        <v>0.18426037735849057</v>
      </c>
      <c r="BC342" s="17">
        <v>3.6914724000000003</v>
      </c>
      <c r="BD342" s="17">
        <f t="shared" si="100"/>
        <v>0.42379886792452837</v>
      </c>
      <c r="BE342" s="17"/>
      <c r="BF342" s="17">
        <f t="shared" si="91"/>
        <v>0.70827000906935111</v>
      </c>
      <c r="BG342" s="17">
        <f t="shared" si="93"/>
        <v>0.35562536307692305</v>
      </c>
      <c r="BH342" s="17">
        <f>AZ342</f>
        <v>1.4648699999999999</v>
      </c>
      <c r="BI342" s="17">
        <f t="shared" si="106"/>
        <v>4.0283924999999998</v>
      </c>
      <c r="BJ342" s="17">
        <v>4.5974576271186445</v>
      </c>
      <c r="BK342" s="17">
        <f t="shared" si="102"/>
        <v>9.7657999999999995E-2</v>
      </c>
      <c r="BL342" s="17">
        <f t="shared" si="104"/>
        <v>0.50318078952291867</v>
      </c>
      <c r="BM342" s="17">
        <f t="shared" si="103"/>
        <v>1.8677092500000001</v>
      </c>
      <c r="BN342" s="17">
        <f t="shared" si="107"/>
        <v>5.8945667065868275</v>
      </c>
      <c r="BO342" s="17">
        <f t="shared" si="108"/>
        <v>2.6367659999999997</v>
      </c>
      <c r="BP342" s="17">
        <f t="shared" si="109"/>
        <v>1.8677092500000001</v>
      </c>
      <c r="BQ342" s="17">
        <v>2.1653203766439231</v>
      </c>
      <c r="BR342" s="17">
        <v>2.7823123577565152</v>
      </c>
      <c r="BS342" s="17"/>
      <c r="BT342" s="17">
        <f t="shared" si="92"/>
        <v>0.92519676730961975</v>
      </c>
      <c r="BU342" s="16"/>
      <c r="BV342" s="16">
        <f>BT342/'Conversions, Sources &amp; Comments'!F339</f>
        <v>15.789741876576414</v>
      </c>
    </row>
    <row r="343" spans="1:74" ht="12.75" customHeight="1">
      <c r="A343" s="13">
        <v>1732</v>
      </c>
      <c r="B343" s="14"/>
      <c r="C343" s="15">
        <v>973</v>
      </c>
      <c r="D343" s="15">
        <v>511</v>
      </c>
      <c r="E343" s="15">
        <v>1355</v>
      </c>
      <c r="F343" s="7"/>
      <c r="G343" s="15">
        <v>892</v>
      </c>
      <c r="H343" s="7"/>
      <c r="I343" s="15">
        <v>1174</v>
      </c>
      <c r="J343" s="15">
        <v>1525</v>
      </c>
      <c r="K343" s="15">
        <v>953</v>
      </c>
      <c r="L343" s="15">
        <v>747</v>
      </c>
      <c r="M343" s="15">
        <v>469</v>
      </c>
      <c r="N343" s="7"/>
      <c r="O343" s="7"/>
      <c r="P343" s="15">
        <v>25.2</v>
      </c>
      <c r="Q343" s="15">
        <v>37.5</v>
      </c>
      <c r="R343" s="7"/>
      <c r="S343" s="15">
        <v>1050</v>
      </c>
      <c r="T343" s="7"/>
      <c r="U343" s="7"/>
      <c r="V343" s="7"/>
      <c r="W343" s="7"/>
      <c r="X343" s="15">
        <v>1627</v>
      </c>
      <c r="Y343" s="7"/>
      <c r="Z343" s="7"/>
      <c r="AA343" s="15">
        <v>9.6199999999999992</v>
      </c>
      <c r="AB343" s="15">
        <v>2100</v>
      </c>
      <c r="AC343" s="15">
        <v>14</v>
      </c>
      <c r="AD343" s="15"/>
      <c r="AE343" s="17">
        <f>C343*'Conversions, Sources &amp; Comments'!$F340/222.6</f>
        <v>0.2561219245283019</v>
      </c>
      <c r="AF343" s="17">
        <f>E343*'Conversions, Sources &amp; Comments'!$F340/222.6</f>
        <v>0.35667544474393531</v>
      </c>
      <c r="AG343" s="16"/>
      <c r="AH343" s="17">
        <f>G343*'Conversions, Sources &amp; Comments'!$F340/222.6</f>
        <v>0.23480036657681944</v>
      </c>
      <c r="AI343" s="17">
        <f>'Conversions, Sources &amp; Comments'!$F340*I343/260</f>
        <v>0.26457805846153848</v>
      </c>
      <c r="AJ343" s="17">
        <f>J343*'Conversions, Sources &amp; Comments'!$F340/222.6</f>
        <v>0.40142439353099735</v>
      </c>
      <c r="AK343" s="17">
        <f>K343*'Conversions, Sources &amp; Comments'!$F340/222.6</f>
        <v>0.25085734231805934</v>
      </c>
      <c r="AL343" s="17">
        <f>L343*'Conversions, Sources &amp; Comments'!$F340/260</f>
        <v>0.16834736769230771</v>
      </c>
      <c r="AM343" s="17">
        <f>'Conversions, Sources &amp; Comments'!$F340*P343/0.56</f>
        <v>2.6367659999999997</v>
      </c>
      <c r="AN343" s="17">
        <f>'Conversions, Sources &amp; Comments'!$F340*Q343/0.56</f>
        <v>3.9237589285714285</v>
      </c>
      <c r="AO343" s="17"/>
      <c r="AP343" s="17">
        <f>'Conversions, Sources &amp; Comments'!$F340*S343/0.835</f>
        <v>73.682083832335337</v>
      </c>
      <c r="AQ343" s="17">
        <f>'Conversions, Sources &amp; Comments'!$F340*T343/0.835</f>
        <v>0</v>
      </c>
      <c r="AR343" s="17">
        <f>'Conversions, Sources &amp; Comments'!$F340*U343/0.835</f>
        <v>0</v>
      </c>
      <c r="AS343" s="17">
        <f>'Conversions, Sources &amp; Comments'!$F340*V343</f>
        <v>0</v>
      </c>
      <c r="AT343" s="17">
        <f>'Conversions, Sources &amp; Comments'!$F340*W343/0.835</f>
        <v>0</v>
      </c>
      <c r="AU343" s="17">
        <f>'Conversions, Sources &amp; Comments'!$F340*X343/56</f>
        <v>1.7023882071428571</v>
      </c>
      <c r="AV343" s="17"/>
      <c r="AW343" s="17"/>
      <c r="AX343" s="17">
        <f>'Conversions, Sources &amp; Comments'!$F340*AA343/1.069</f>
        <v>0.52729838727782985</v>
      </c>
      <c r="AY343" s="17">
        <f>'Conversions, Sources &amp; Comments'!$F340*AB343/56</f>
        <v>2.1973050000000001</v>
      </c>
      <c r="AZ343" s="17">
        <f>'Conversions, Sources &amp; Comments'!$F340*AC343/0.56</f>
        <v>1.4648699999999999</v>
      </c>
      <c r="BA343" s="16"/>
      <c r="BB343" s="17">
        <f t="shared" si="105"/>
        <v>0.23480036657681944</v>
      </c>
      <c r="BC343" s="17">
        <v>3.6914724000000003</v>
      </c>
      <c r="BD343" s="17">
        <f t="shared" si="100"/>
        <v>0.2561219245283019</v>
      </c>
      <c r="BE343" s="17"/>
      <c r="BF343" s="17">
        <f t="shared" si="91"/>
        <v>0.4996215399081434</v>
      </c>
      <c r="BG343" s="17">
        <f t="shared" si="93"/>
        <v>0.26457805846153848</v>
      </c>
      <c r="BH343" s="17">
        <f>AZ343</f>
        <v>1.4648699999999999</v>
      </c>
      <c r="BI343" s="17">
        <f t="shared" si="106"/>
        <v>3.9237589285714285</v>
      </c>
      <c r="BJ343" s="17">
        <v>5.3987288135593223</v>
      </c>
      <c r="BK343" s="17">
        <f t="shared" si="102"/>
        <v>9.7657999999999995E-2</v>
      </c>
      <c r="BL343" s="17">
        <f t="shared" si="104"/>
        <v>0.52729838727782985</v>
      </c>
      <c r="BM343" s="17">
        <f t="shared" si="103"/>
        <v>2.1973050000000001</v>
      </c>
      <c r="BN343" s="17">
        <v>5.3</v>
      </c>
      <c r="BO343" s="17">
        <f t="shared" si="108"/>
        <v>2.6367659999999997</v>
      </c>
      <c r="BP343" s="17">
        <f t="shared" si="109"/>
        <v>2.1973050000000001</v>
      </c>
      <c r="BQ343" s="17">
        <v>2.1754229600497266</v>
      </c>
      <c r="BR343" s="17">
        <v>2.8008611068082248</v>
      </c>
      <c r="BS343" s="17"/>
      <c r="BT343" s="17">
        <f t="shared" si="92"/>
        <v>0.83865760593411276</v>
      </c>
      <c r="BU343" s="16"/>
      <c r="BV343" s="16">
        <f>BT343/'Conversions, Sources &amp; Comments'!F340</f>
        <v>14.312833321969061</v>
      </c>
    </row>
    <row r="344" spans="1:74" ht="12.75" customHeight="1">
      <c r="A344" s="13">
        <v>1733</v>
      </c>
      <c r="B344" s="14"/>
      <c r="C344" s="15">
        <v>925</v>
      </c>
      <c r="D344" s="15">
        <v>599</v>
      </c>
      <c r="E344" s="15">
        <v>1365</v>
      </c>
      <c r="F344" s="7"/>
      <c r="G344" s="7"/>
      <c r="H344" s="15">
        <v>630</v>
      </c>
      <c r="I344" s="15">
        <v>1288</v>
      </c>
      <c r="J344" s="15">
        <v>1426</v>
      </c>
      <c r="K344" s="15">
        <v>879</v>
      </c>
      <c r="L344" s="15">
        <v>690</v>
      </c>
      <c r="M344" s="15">
        <v>553</v>
      </c>
      <c r="N344" s="7"/>
      <c r="O344" s="7"/>
      <c r="P344" s="15">
        <v>24.1</v>
      </c>
      <c r="Q344" s="15">
        <v>37.299999999999997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5">
        <v>2362</v>
      </c>
      <c r="AC344" s="7"/>
      <c r="AD344" s="7"/>
      <c r="AE344" s="17">
        <f>C344*'Conversions, Sources &amp; Comments'!$F341/222.6</f>
        <v>0.24348692722371967</v>
      </c>
      <c r="AF344" s="17">
        <f>E344*'Conversions, Sources &amp; Comments'!$F341/222.6</f>
        <v>0.35930773584905662</v>
      </c>
      <c r="AG344" s="16"/>
      <c r="AH344" s="16"/>
      <c r="AI344" s="17">
        <f>'Conversions, Sources &amp; Comments'!$F341*I344/260</f>
        <v>0.29026962461538464</v>
      </c>
      <c r="AJ344" s="17">
        <f>J344*'Conversions, Sources &amp; Comments'!$F341/222.6</f>
        <v>0.3753647115902965</v>
      </c>
      <c r="AK344" s="17">
        <f>K344*'Conversions, Sources &amp; Comments'!$F341/222.6</f>
        <v>0.23137838814016173</v>
      </c>
      <c r="AL344" s="17">
        <f>L344*'Conversions, Sources &amp; Comments'!$F341/260</f>
        <v>0.15550158461538463</v>
      </c>
      <c r="AM344" s="17">
        <f>'Conversions, Sources &amp; Comments'!$F341*P344/0.56</f>
        <v>2.5216690714285712</v>
      </c>
      <c r="AN344" s="17">
        <f>'Conversions, Sources &amp; Comments'!$F341*Q344/0.56</f>
        <v>3.9028322142857141</v>
      </c>
      <c r="AO344" s="17"/>
      <c r="AP344" s="17">
        <f>'Conversions, Sources &amp; Comments'!$F341*S344/0.835</f>
        <v>0</v>
      </c>
      <c r="AQ344" s="17">
        <f>'Conversions, Sources &amp; Comments'!$F341*T344/0.835</f>
        <v>0</v>
      </c>
      <c r="AR344" s="17">
        <f>'Conversions, Sources &amp; Comments'!$F341*U344/0.835</f>
        <v>0</v>
      </c>
      <c r="AS344" s="17">
        <f>'Conversions, Sources &amp; Comments'!$F341*V344</f>
        <v>0</v>
      </c>
      <c r="AT344" s="17">
        <f>'Conversions, Sources &amp; Comments'!$F341*W344/0.835</f>
        <v>0</v>
      </c>
      <c r="AU344" s="17">
        <f>'Conversions, Sources &amp; Comments'!$F341*X344/56</f>
        <v>0</v>
      </c>
      <c r="AV344" s="17"/>
      <c r="AW344" s="17"/>
      <c r="AX344" s="17">
        <f>'Conversions, Sources &amp; Comments'!$F341*AA344/1.069</f>
        <v>0</v>
      </c>
      <c r="AY344" s="17">
        <f>'Conversions, Sources &amp; Comments'!$F341*AB344/56</f>
        <v>2.4714449571428574</v>
      </c>
      <c r="AZ344" s="17">
        <f>'Conversions, Sources &amp; Comments'!$F341*AC344/0.56</f>
        <v>0</v>
      </c>
      <c r="BA344" s="16"/>
      <c r="BB344" s="17">
        <f>AL344</f>
        <v>0.15550158461538463</v>
      </c>
      <c r="BC344" s="17">
        <v>3.6914724000000003</v>
      </c>
      <c r="BD344" s="17">
        <f t="shared" si="100"/>
        <v>0.24348692722371967</v>
      </c>
      <c r="BE344" s="17"/>
      <c r="BF344" s="17">
        <f t="shared" si="91"/>
        <v>0.48389920628218108</v>
      </c>
      <c r="BG344" s="17">
        <f t="shared" si="93"/>
        <v>0.29026962461538464</v>
      </c>
      <c r="BH344" s="17">
        <v>1.75</v>
      </c>
      <c r="BI344" s="17">
        <f t="shared" si="106"/>
        <v>3.9028322142857141</v>
      </c>
      <c r="BJ344" s="17">
        <v>4.5974576271186445</v>
      </c>
      <c r="BK344" s="17">
        <f t="shared" si="102"/>
        <v>0.11666666666666667</v>
      </c>
      <c r="BL344" s="17">
        <v>0.52729838727782974</v>
      </c>
      <c r="BM344" s="17">
        <f t="shared" si="103"/>
        <v>2.4714449571428574</v>
      </c>
      <c r="BN344" s="17">
        <v>5.3</v>
      </c>
      <c r="BO344" s="17">
        <f t="shared" si="108"/>
        <v>2.5216690714285712</v>
      </c>
      <c r="BP344" s="17">
        <f t="shared" si="109"/>
        <v>2.4714449571428574</v>
      </c>
      <c r="BQ344" s="17">
        <v>2.1703716683468253</v>
      </c>
      <c r="BR344" s="17">
        <v>2.7823123577565152</v>
      </c>
      <c r="BS344" s="17"/>
      <c r="BT344" s="17">
        <f t="shared" si="92"/>
        <v>0.84758006726577473</v>
      </c>
      <c r="BU344" s="16"/>
      <c r="BV344" s="16">
        <f>BT344/'Conversions, Sources &amp; Comments'!F341</f>
        <v>14.46510726661367</v>
      </c>
    </row>
    <row r="345" spans="1:74" ht="12.75" customHeight="1">
      <c r="A345" s="13">
        <v>1734</v>
      </c>
      <c r="B345" s="14"/>
      <c r="C345" s="15">
        <v>940</v>
      </c>
      <c r="D345" s="15">
        <v>633</v>
      </c>
      <c r="E345" s="15">
        <v>1207</v>
      </c>
      <c r="F345" s="7"/>
      <c r="G345" s="7"/>
      <c r="H345" s="15">
        <v>647</v>
      </c>
      <c r="I345" s="15">
        <v>1382</v>
      </c>
      <c r="J345" s="15">
        <v>1452</v>
      </c>
      <c r="K345" s="15">
        <v>844</v>
      </c>
      <c r="L345" s="15">
        <v>723</v>
      </c>
      <c r="M345" s="15">
        <v>604</v>
      </c>
      <c r="N345" s="7"/>
      <c r="O345" s="7"/>
      <c r="P345" s="15">
        <v>23.8</v>
      </c>
      <c r="Q345" s="15">
        <v>43.4</v>
      </c>
      <c r="R345" s="7"/>
      <c r="S345" s="15">
        <v>1092</v>
      </c>
      <c r="T345" s="7"/>
      <c r="U345" s="7"/>
      <c r="V345" s="7"/>
      <c r="W345" s="7"/>
      <c r="X345" s="15">
        <v>2152</v>
      </c>
      <c r="Y345" s="7"/>
      <c r="Z345" s="7"/>
      <c r="AA345" s="7"/>
      <c r="AB345" s="15">
        <v>2415</v>
      </c>
      <c r="AC345" s="7"/>
      <c r="AD345" s="7"/>
      <c r="AE345" s="17">
        <f>C345*'Conversions, Sources &amp; Comments'!$F342/222.6</f>
        <v>0.24743536388140164</v>
      </c>
      <c r="AF345" s="17">
        <f>E345*'Conversions, Sources &amp; Comments'!$F342/222.6</f>
        <v>0.31771753638814021</v>
      </c>
      <c r="AG345" s="16"/>
      <c r="AH345" s="16"/>
      <c r="AI345" s="17">
        <f>'Conversions, Sources &amp; Comments'!$F342*I345/260</f>
        <v>0.31145389846153843</v>
      </c>
      <c r="AJ345" s="17">
        <f>J345*'Conversions, Sources &amp; Comments'!$F342/222.6</f>
        <v>0.3822086684636119</v>
      </c>
      <c r="AK345" s="17">
        <f>K345*'Conversions, Sources &amp; Comments'!$F342/222.6</f>
        <v>0.22216536927223721</v>
      </c>
      <c r="AL345" s="17">
        <f>L345*'Conversions, Sources &amp; Comments'!$F342/260</f>
        <v>0.16293861692307693</v>
      </c>
      <c r="AM345" s="17">
        <f>'Conversions, Sources &amp; Comments'!$F342*P345/0.56</f>
        <v>2.4902789999999997</v>
      </c>
      <c r="AN345" s="17">
        <f>'Conversions, Sources &amp; Comments'!$F342*Q345/0.56</f>
        <v>4.5410969999999997</v>
      </c>
      <c r="AO345" s="17"/>
      <c r="AP345" s="17">
        <f>'Conversions, Sources &amp; Comments'!$F342*S345/0.835</f>
        <v>76.629367185628752</v>
      </c>
      <c r="AQ345" s="17">
        <f>'Conversions, Sources &amp; Comments'!$F342*T345/0.835</f>
        <v>0</v>
      </c>
      <c r="AR345" s="17">
        <f>'Conversions, Sources &amp; Comments'!$F342*U345/0.835</f>
        <v>0</v>
      </c>
      <c r="AS345" s="17">
        <f>'Conversions, Sources &amp; Comments'!$F342*V345</f>
        <v>0</v>
      </c>
      <c r="AT345" s="17">
        <f>'Conversions, Sources &amp; Comments'!$F342*W345/0.835</f>
        <v>0</v>
      </c>
      <c r="AU345" s="17">
        <f>'Conversions, Sources &amp; Comments'!$F342*X345/56</f>
        <v>2.2517144571428571</v>
      </c>
      <c r="AV345" s="17"/>
      <c r="AW345" s="17"/>
      <c r="AX345" s="17">
        <f>'Conversions, Sources &amp; Comments'!$F342*AA345/1.069</f>
        <v>0</v>
      </c>
      <c r="AY345" s="17">
        <f>'Conversions, Sources &amp; Comments'!$F342*AB345/56</f>
        <v>2.5269007499999998</v>
      </c>
      <c r="AZ345" s="17">
        <f>'Conversions, Sources &amp; Comments'!$F342*AC345/0.56</f>
        <v>0</v>
      </c>
      <c r="BA345" s="16"/>
      <c r="BB345" s="17">
        <f>AL345</f>
        <v>0.16293861692307693</v>
      </c>
      <c r="BC345" s="17">
        <v>3.6914724000000003</v>
      </c>
      <c r="BD345" s="17">
        <f t="shared" si="100"/>
        <v>0.24743536388140164</v>
      </c>
      <c r="BE345" s="17"/>
      <c r="BF345" s="17">
        <f t="shared" si="91"/>
        <v>0.48881243554029441</v>
      </c>
      <c r="BG345" s="17">
        <f t="shared" si="93"/>
        <v>0.31145389846153843</v>
      </c>
      <c r="BH345" s="17">
        <v>1.75</v>
      </c>
      <c r="BI345" s="17">
        <f t="shared" si="106"/>
        <v>4.5410969999999997</v>
      </c>
      <c r="BJ345" s="17">
        <v>4.5974576271186445</v>
      </c>
      <c r="BK345" s="17">
        <f t="shared" si="102"/>
        <v>0.11666666666666667</v>
      </c>
      <c r="BL345" s="17">
        <v>0.52729838727782974</v>
      </c>
      <c r="BM345" s="17">
        <f t="shared" si="103"/>
        <v>2.5269007499999998</v>
      </c>
      <c r="BN345" s="17">
        <v>5.3</v>
      </c>
      <c r="BO345" s="17">
        <f t="shared" si="108"/>
        <v>2.4902789999999997</v>
      </c>
      <c r="BP345" s="17">
        <f t="shared" si="109"/>
        <v>2.5269007499999998</v>
      </c>
      <c r="BQ345" s="17">
        <v>2.1703716683468253</v>
      </c>
      <c r="BR345" s="17">
        <v>2.7823123577565152</v>
      </c>
      <c r="BS345" s="17"/>
      <c r="BT345" s="17">
        <f t="shared" si="92"/>
        <v>0.86088818991796368</v>
      </c>
      <c r="BU345" s="16"/>
      <c r="BV345" s="16">
        <f>BT345/'Conversions, Sources &amp; Comments'!F342</f>
        <v>14.692228489865375</v>
      </c>
    </row>
    <row r="346" spans="1:74" ht="12.75" customHeight="1">
      <c r="A346" s="13">
        <v>1735</v>
      </c>
      <c r="B346" s="14"/>
      <c r="C346" s="15">
        <v>1248</v>
      </c>
      <c r="D346" s="15">
        <v>787</v>
      </c>
      <c r="E346" s="15">
        <v>1522</v>
      </c>
      <c r="F346" s="7"/>
      <c r="G346" s="7"/>
      <c r="H346" s="7"/>
      <c r="I346" s="15">
        <v>1683</v>
      </c>
      <c r="J346" s="15">
        <v>1652</v>
      </c>
      <c r="K346" s="15">
        <v>1213</v>
      </c>
      <c r="L346" s="15">
        <v>1207</v>
      </c>
      <c r="M346" s="15">
        <v>757</v>
      </c>
      <c r="N346" s="7"/>
      <c r="O346" s="7"/>
      <c r="P346" s="7"/>
      <c r="Q346" s="15">
        <v>35.200000000000003</v>
      </c>
      <c r="R346" s="7"/>
      <c r="S346" s="7"/>
      <c r="T346" s="7"/>
      <c r="U346" s="7"/>
      <c r="V346" s="7"/>
      <c r="W346" s="15">
        <v>50.1</v>
      </c>
      <c r="X346" s="15">
        <v>2100</v>
      </c>
      <c r="Y346" s="7"/>
      <c r="Z346" s="7"/>
      <c r="AA346" s="15">
        <v>9.6199999999999992</v>
      </c>
      <c r="AB346" s="15">
        <v>3202</v>
      </c>
      <c r="AC346" s="7"/>
      <c r="AD346" s="7"/>
      <c r="AE346" s="17">
        <f>C346*'Conversions, Sources &amp; Comments'!$F343/222.6</f>
        <v>0.32850992991913752</v>
      </c>
      <c r="AF346" s="17">
        <f>E346*'Conversions, Sources &amp; Comments'!$F343/222.6</f>
        <v>0.40063470619946095</v>
      </c>
      <c r="AG346" s="16"/>
      <c r="AH346" s="16"/>
      <c r="AI346" s="17">
        <f>'Conversions, Sources &amp; Comments'!$F343*I346/260</f>
        <v>0.37928864769230769</v>
      </c>
      <c r="AJ346" s="17">
        <f>J346*'Conversions, Sources &amp; Comments'!$F343/222.6</f>
        <v>0.43485449056603775</v>
      </c>
      <c r="AK346" s="17">
        <f>K346*'Conversions, Sources &amp; Comments'!$F343/222.6</f>
        <v>0.31929691105121294</v>
      </c>
      <c r="AL346" s="17">
        <f>L346*'Conversions, Sources &amp; Comments'!$F343/260</f>
        <v>0.27201509076923081</v>
      </c>
      <c r="AM346" s="17">
        <f>'Conversions, Sources &amp; Comments'!$F343*P346/0.56</f>
        <v>0</v>
      </c>
      <c r="AN346" s="17">
        <f>'Conversions, Sources &amp; Comments'!$F343*Q346/0.56</f>
        <v>3.6831017142857139</v>
      </c>
      <c r="AO346" s="17"/>
      <c r="AP346" s="17">
        <f>'Conversions, Sources &amp; Comments'!$F343*S346/0.835</f>
        <v>0</v>
      </c>
      <c r="AQ346" s="17">
        <f>'Conversions, Sources &amp; Comments'!$F343*T346/0.835</f>
        <v>0</v>
      </c>
      <c r="AR346" s="17">
        <f>'Conversions, Sources &amp; Comments'!$F343*U346/0.835</f>
        <v>0</v>
      </c>
      <c r="AS346" s="17">
        <f>'Conversions, Sources &amp; Comments'!$F343*V346</f>
        <v>0</v>
      </c>
      <c r="AT346" s="17">
        <f>'Conversions, Sources &amp; Comments'!$F343*W346/0.835</f>
        <v>3.5156880000000004</v>
      </c>
      <c r="AU346" s="17">
        <f>'Conversions, Sources &amp; Comments'!$F343*X346/56</f>
        <v>2.1973050000000001</v>
      </c>
      <c r="AV346" s="17"/>
      <c r="AW346" s="17"/>
      <c r="AX346" s="17">
        <f>'Conversions, Sources &amp; Comments'!$F343*AA346/1.069</f>
        <v>0.52729838727782985</v>
      </c>
      <c r="AY346" s="17">
        <f>'Conversions, Sources &amp; Comments'!$F343*AB346/56</f>
        <v>3.3503669571428571</v>
      </c>
      <c r="AZ346" s="17">
        <f>'Conversions, Sources &amp; Comments'!$F343*AC346/0.56</f>
        <v>0</v>
      </c>
      <c r="BA346" s="16"/>
      <c r="BB346" s="17">
        <f>AL346</f>
        <v>0.27201509076923081</v>
      </c>
      <c r="BC346" s="17">
        <v>3.6914724000000003</v>
      </c>
      <c r="BD346" s="17">
        <f t="shared" si="100"/>
        <v>0.32850992991913752</v>
      </c>
      <c r="BE346" s="17"/>
      <c r="BF346" s="17">
        <f t="shared" si="91"/>
        <v>0.58969740964021899</v>
      </c>
      <c r="BG346" s="17">
        <f t="shared" si="93"/>
        <v>0.37928864769230769</v>
      </c>
      <c r="BH346" s="17">
        <v>1.75</v>
      </c>
      <c r="BI346" s="17">
        <f t="shared" si="106"/>
        <v>3.6831017142857139</v>
      </c>
      <c r="BJ346" s="17">
        <v>5.0572033898305087</v>
      </c>
      <c r="BK346" s="17">
        <f t="shared" si="102"/>
        <v>0.11666666666666667</v>
      </c>
      <c r="BL346" s="17">
        <f t="shared" ref="BL346:BL377" si="110">AX346</f>
        <v>0.52729838727782985</v>
      </c>
      <c r="BM346" s="17">
        <f t="shared" si="103"/>
        <v>3.3503669571428571</v>
      </c>
      <c r="BN346" s="17">
        <v>5.3</v>
      </c>
      <c r="BO346" s="17">
        <v>3.2</v>
      </c>
      <c r="BP346" s="17">
        <f t="shared" si="109"/>
        <v>3.3503669571428571</v>
      </c>
      <c r="BQ346" s="17">
        <v>2.1905768351584323</v>
      </c>
      <c r="BR346" s="17">
        <v>2.7823123577565152</v>
      </c>
      <c r="BS346" s="17"/>
      <c r="BT346" s="17">
        <f t="shared" si="92"/>
        <v>0.92366471690581553</v>
      </c>
      <c r="BU346" s="16"/>
      <c r="BV346" s="16">
        <f>BT346/'Conversions, Sources &amp; Comments'!F343</f>
        <v>15.763595351563884</v>
      </c>
    </row>
    <row r="347" spans="1:74" ht="12.75" customHeight="1">
      <c r="A347" s="13">
        <v>1736</v>
      </c>
      <c r="B347" s="14"/>
      <c r="C347" s="7"/>
      <c r="D347" s="15">
        <v>798</v>
      </c>
      <c r="E347" s="15">
        <v>1890</v>
      </c>
      <c r="F347" s="7"/>
      <c r="G347" s="7"/>
      <c r="H347" s="7"/>
      <c r="I347" s="15">
        <v>2050</v>
      </c>
      <c r="J347" s="15">
        <v>1987</v>
      </c>
      <c r="K347" s="15">
        <v>1538</v>
      </c>
      <c r="L347" s="15">
        <v>1204</v>
      </c>
      <c r="M347" s="15">
        <v>761</v>
      </c>
      <c r="N347" s="7"/>
      <c r="O347" s="7"/>
      <c r="P347" s="15">
        <v>35.700000000000003</v>
      </c>
      <c r="Q347" s="15">
        <v>36.700000000000003</v>
      </c>
      <c r="R347" s="7"/>
      <c r="S347" s="15">
        <v>1092</v>
      </c>
      <c r="T347" s="7"/>
      <c r="U347" s="7"/>
      <c r="V347" s="7"/>
      <c r="W347" s="7"/>
      <c r="X347" s="15">
        <v>2152</v>
      </c>
      <c r="Y347" s="7"/>
      <c r="Z347" s="7"/>
      <c r="AA347" s="15">
        <v>9.6199999999999992</v>
      </c>
      <c r="AB347" s="15">
        <v>3605</v>
      </c>
      <c r="AC347" s="15">
        <v>19</v>
      </c>
      <c r="AD347" s="15"/>
      <c r="AE347" s="16"/>
      <c r="AF347" s="17">
        <f>E347*'Conversions, Sources &amp; Comments'!$F344/222.6</f>
        <v>0.49750301886792458</v>
      </c>
      <c r="AG347" s="16"/>
      <c r="AH347" s="16"/>
      <c r="AI347" s="17">
        <f>'Conversions, Sources &amp; Comments'!$F344*I347/260</f>
        <v>0.46199746153846155</v>
      </c>
      <c r="AJ347" s="17">
        <f>J347*'Conversions, Sources &amp; Comments'!$F344/222.6</f>
        <v>0.52303624258760106</v>
      </c>
      <c r="AK347" s="17">
        <f>K347*'Conversions, Sources &amp; Comments'!$F344/222.6</f>
        <v>0.40484637196765505</v>
      </c>
      <c r="AL347" s="17">
        <f>L347*'Conversions, Sources &amp; Comments'!$F344/260</f>
        <v>0.27133899692307695</v>
      </c>
      <c r="AM347" s="17">
        <f>'Conversions, Sources &amp; Comments'!$F344*P347/0.56</f>
        <v>3.7354185000000006</v>
      </c>
      <c r="AN347" s="17">
        <f>'Conversions, Sources &amp; Comments'!$F344*Q347/0.56</f>
        <v>3.8400520714285715</v>
      </c>
      <c r="AO347" s="17"/>
      <c r="AP347" s="17">
        <f>'Conversions, Sources &amp; Comments'!$F344*S347/0.835</f>
        <v>76.629367185628752</v>
      </c>
      <c r="AQ347" s="17">
        <f>'Conversions, Sources &amp; Comments'!$F344*T347/0.835</f>
        <v>0</v>
      </c>
      <c r="AR347" s="17">
        <f>'Conversions, Sources &amp; Comments'!$F344*U347/0.835</f>
        <v>0</v>
      </c>
      <c r="AS347" s="17">
        <f>'Conversions, Sources &amp; Comments'!$F344*V347</f>
        <v>0</v>
      </c>
      <c r="AT347" s="17">
        <f>'Conversions, Sources &amp; Comments'!$F344*W347/0.835</f>
        <v>0</v>
      </c>
      <c r="AU347" s="17">
        <f>'Conversions, Sources &amp; Comments'!$F344*X347/56</f>
        <v>2.2517144571428571</v>
      </c>
      <c r="AV347" s="17"/>
      <c r="AW347" s="17"/>
      <c r="AX347" s="17">
        <f>'Conversions, Sources &amp; Comments'!$F344*AA347/1.069</f>
        <v>0.52729838727782985</v>
      </c>
      <c r="AY347" s="17">
        <f>'Conversions, Sources &amp; Comments'!$F344*AB347/56</f>
        <v>3.7720402500000003</v>
      </c>
      <c r="AZ347" s="17">
        <f>'Conversions, Sources &amp; Comments'!$F344*AC347/0.56</f>
        <v>1.988037857142857</v>
      </c>
      <c r="BA347" s="16"/>
      <c r="BB347" s="17">
        <f>AL347</f>
        <v>0.27133899692307695</v>
      </c>
      <c r="BC347" s="17">
        <v>3.6914724000000003</v>
      </c>
      <c r="BD347" s="17">
        <f>AK347</f>
        <v>0.40484637196765505</v>
      </c>
      <c r="BE347" s="17"/>
      <c r="BF347" s="17">
        <f t="shared" si="91"/>
        <v>0.6846865086304077</v>
      </c>
      <c r="BG347" s="17">
        <f t="shared" si="93"/>
        <v>0.46199746153846155</v>
      </c>
      <c r="BH347" s="17">
        <f t="shared" ref="BH347:BH352" si="111">AZ347</f>
        <v>1.988037857142857</v>
      </c>
      <c r="BI347" s="17">
        <f t="shared" si="106"/>
        <v>3.8400520714285715</v>
      </c>
      <c r="BJ347" s="17">
        <v>5.0572033898305087</v>
      </c>
      <c r="BK347" s="17">
        <f t="shared" si="102"/>
        <v>0.13253585714285712</v>
      </c>
      <c r="BL347" s="17">
        <f t="shared" si="110"/>
        <v>0.52729838727782985</v>
      </c>
      <c r="BM347" s="17">
        <f t="shared" si="103"/>
        <v>3.7720402500000003</v>
      </c>
      <c r="BN347" s="17">
        <v>5.3</v>
      </c>
      <c r="BO347" s="17">
        <f>AM347</f>
        <v>3.7354185000000006</v>
      </c>
      <c r="BP347" s="17">
        <f t="shared" si="109"/>
        <v>3.7720402500000003</v>
      </c>
      <c r="BQ347" s="17">
        <v>2.0205166811607369</v>
      </c>
      <c r="BR347" s="17">
        <v>2.7823123577565152</v>
      </c>
      <c r="BS347" s="17"/>
      <c r="BT347" s="17">
        <f t="shared" si="92"/>
        <v>1.0011623972714134</v>
      </c>
      <c r="BU347" s="16"/>
      <c r="BV347" s="16">
        <f>BT347/'Conversions, Sources &amp; Comments'!F344</f>
        <v>17.086198728750901</v>
      </c>
    </row>
    <row r="348" spans="1:74" ht="12.75" customHeight="1">
      <c r="A348" s="13">
        <v>1737</v>
      </c>
      <c r="B348" s="14"/>
      <c r="C348" s="15">
        <v>1890</v>
      </c>
      <c r="D348" s="15">
        <v>815</v>
      </c>
      <c r="E348" s="15">
        <v>1837</v>
      </c>
      <c r="F348" s="7"/>
      <c r="G348" s="15">
        <v>962</v>
      </c>
      <c r="H348" s="7"/>
      <c r="I348" s="15">
        <v>1966</v>
      </c>
      <c r="J348" s="15">
        <v>2161</v>
      </c>
      <c r="K348" s="15">
        <v>1670</v>
      </c>
      <c r="L348" s="15">
        <v>1410</v>
      </c>
      <c r="M348" s="15">
        <v>761</v>
      </c>
      <c r="N348" s="7"/>
      <c r="O348" s="7"/>
      <c r="P348" s="15">
        <v>33.6</v>
      </c>
      <c r="Q348" s="15">
        <v>33.200000000000003</v>
      </c>
      <c r="R348" s="7"/>
      <c r="S348" s="7"/>
      <c r="T348" s="7"/>
      <c r="U348" s="7"/>
      <c r="V348" s="7"/>
      <c r="W348" s="7"/>
      <c r="X348" s="15">
        <v>1811</v>
      </c>
      <c r="Y348" s="7"/>
      <c r="Z348" s="7"/>
      <c r="AA348" s="15">
        <v>10.5</v>
      </c>
      <c r="AB348" s="15">
        <v>3395</v>
      </c>
      <c r="AC348" s="15">
        <v>19</v>
      </c>
      <c r="AD348" s="15"/>
      <c r="AE348" s="17">
        <f>C348*'Conversions, Sources &amp; Comments'!$F345/222.6</f>
        <v>0.52714698113207548</v>
      </c>
      <c r="AF348" s="17">
        <f>E348*'Conversions, Sources &amp; Comments'!$F345/222.6</f>
        <v>0.51236455256064695</v>
      </c>
      <c r="AG348" s="16"/>
      <c r="AH348" s="17">
        <f>G348*'Conversions, Sources &amp; Comments'!$F345/222.6</f>
        <v>0.26831502425876014</v>
      </c>
      <c r="AI348" s="17">
        <f>'Conversions, Sources &amp; Comments'!$F345*I348/260</f>
        <v>0.46946718923076924</v>
      </c>
      <c r="AJ348" s="17">
        <f>J348*'Conversions, Sources &amp; Comments'!$F345/222.6</f>
        <v>0.60273260646900273</v>
      </c>
      <c r="AK348" s="17">
        <f>K348*'Conversions, Sources &amp; Comments'!$F345/222.6</f>
        <v>0.46578595687331537</v>
      </c>
      <c r="AL348" s="17">
        <f>L348*'Conversions, Sources &amp; Comments'!$F345/260</f>
        <v>0.33669823846153851</v>
      </c>
      <c r="AM348" s="17">
        <f>'Conversions, Sources &amp; Comments'!$F345*P348/0.56</f>
        <v>3.7251720000000001</v>
      </c>
      <c r="AN348" s="17">
        <f>'Conversions, Sources &amp; Comments'!$F345*Q348/0.56</f>
        <v>3.6808247142857144</v>
      </c>
      <c r="AO348" s="17"/>
      <c r="AP348" s="17">
        <f>'Conversions, Sources &amp; Comments'!$F345*S348/0.835</f>
        <v>0</v>
      </c>
      <c r="AQ348" s="17">
        <f>'Conversions, Sources &amp; Comments'!$F345*T348/0.835</f>
        <v>0</v>
      </c>
      <c r="AR348" s="17">
        <f>'Conversions, Sources &amp; Comments'!$F345*U348/0.835</f>
        <v>0</v>
      </c>
      <c r="AS348" s="17">
        <f>'Conversions, Sources &amp; Comments'!$F345*V348</f>
        <v>0</v>
      </c>
      <c r="AT348" s="17">
        <f>'Conversions, Sources &amp; Comments'!$F345*W348/0.835</f>
        <v>0</v>
      </c>
      <c r="AU348" s="17">
        <f>'Conversions, Sources &amp; Comments'!$F345*X348/56</f>
        <v>2.0078233607142857</v>
      </c>
      <c r="AV348" s="17"/>
      <c r="AW348" s="17"/>
      <c r="AX348" s="17">
        <f>'Conversions, Sources &amp; Comments'!$F345*AA348/1.069</f>
        <v>0.60982703461178678</v>
      </c>
      <c r="AY348" s="17">
        <f>'Conversions, Sources &amp; Comments'!$F345*AB348/56</f>
        <v>3.7639758749999999</v>
      </c>
      <c r="AZ348" s="17">
        <f>'Conversions, Sources &amp; Comments'!$F345*AC348/0.56</f>
        <v>2.1064960714285714</v>
      </c>
      <c r="BA348" s="16"/>
      <c r="BB348" s="17">
        <f>AH348</f>
        <v>0.26831502425876014</v>
      </c>
      <c r="BC348" s="17">
        <v>3.9114305999999996</v>
      </c>
      <c r="BD348" s="17">
        <f>AE348</f>
        <v>0.52714698113207548</v>
      </c>
      <c r="BE348" s="17"/>
      <c r="BF348" s="17">
        <f t="shared" si="91"/>
        <v>0.84319988433153592</v>
      </c>
      <c r="BG348" s="17">
        <f t="shared" si="93"/>
        <v>0.46946718923076924</v>
      </c>
      <c r="BH348" s="17">
        <f t="shared" si="111"/>
        <v>2.1064960714285714</v>
      </c>
      <c r="BI348" s="17">
        <f t="shared" si="106"/>
        <v>3.6808247142857144</v>
      </c>
      <c r="BJ348" s="17">
        <v>4.8207627118644076</v>
      </c>
      <c r="BK348" s="17">
        <f t="shared" si="102"/>
        <v>0.14043307142857142</v>
      </c>
      <c r="BL348" s="17">
        <f t="shared" si="110"/>
        <v>0.60982703461178678</v>
      </c>
      <c r="BM348" s="17">
        <f t="shared" si="103"/>
        <v>3.7639758749999999</v>
      </c>
      <c r="BN348" s="17">
        <v>5.3</v>
      </c>
      <c r="BO348" s="17">
        <f>AM348</f>
        <v>3.7251720000000001</v>
      </c>
      <c r="BP348" s="17">
        <f t="shared" si="109"/>
        <v>3.7639758749999999</v>
      </c>
      <c r="BQ348" s="17">
        <v>2.2225683492768109</v>
      </c>
      <c r="BR348" s="17">
        <v>2.7823123577565152</v>
      </c>
      <c r="BS348" s="17"/>
      <c r="BT348" s="17">
        <f t="shared" si="92"/>
        <v>1.1135581499085874</v>
      </c>
      <c r="BU348" s="16"/>
      <c r="BV348" s="16">
        <f>BT348/'Conversions, Sources &amp; Comments'!F345</f>
        <v>17.935678941674436</v>
      </c>
    </row>
    <row r="349" spans="1:74" ht="12.75" customHeight="1">
      <c r="A349" s="13">
        <v>1738</v>
      </c>
      <c r="B349" s="14"/>
      <c r="C349" s="15">
        <v>1627</v>
      </c>
      <c r="D349" s="15">
        <v>894</v>
      </c>
      <c r="E349" s="15">
        <v>1995</v>
      </c>
      <c r="F349" s="7"/>
      <c r="G349" s="7"/>
      <c r="H349" s="7"/>
      <c r="I349" s="15">
        <v>2038</v>
      </c>
      <c r="J349" s="15">
        <v>2240</v>
      </c>
      <c r="K349" s="15">
        <v>1741</v>
      </c>
      <c r="L349" s="15">
        <v>1618</v>
      </c>
      <c r="M349" s="15">
        <v>879</v>
      </c>
      <c r="N349" s="7"/>
      <c r="O349" s="7"/>
      <c r="P349" s="15">
        <v>31.5</v>
      </c>
      <c r="Q349" s="15">
        <v>35.1</v>
      </c>
      <c r="R349" s="7"/>
      <c r="S349" s="15">
        <v>1102</v>
      </c>
      <c r="T349" s="7"/>
      <c r="U349" s="7"/>
      <c r="V349" s="7"/>
      <c r="W349" s="7"/>
      <c r="X349" s="15">
        <v>1942</v>
      </c>
      <c r="Y349" s="7"/>
      <c r="Z349" s="7"/>
      <c r="AA349" s="15">
        <v>10.79</v>
      </c>
      <c r="AB349" s="15">
        <v>2152</v>
      </c>
      <c r="AC349" s="15">
        <v>19.399999999999999</v>
      </c>
      <c r="AD349" s="15"/>
      <c r="AE349" s="17">
        <f>C349*'Conversions, Sources &amp; Comments'!$F346/222.6</f>
        <v>0.4537926657681941</v>
      </c>
      <c r="AF349" s="17">
        <f>E349*'Conversions, Sources &amp; Comments'!$F346/222.6</f>
        <v>0.55643292452830195</v>
      </c>
      <c r="AG349" s="16"/>
      <c r="AH349" s="16"/>
      <c r="AI349" s="17">
        <f>'Conversions, Sources &amp; Comments'!$F346*I349/260</f>
        <v>0.48666029076923079</v>
      </c>
      <c r="AJ349" s="17">
        <f>J349*'Conversions, Sources &amp; Comments'!$F346/222.6</f>
        <v>0.62476679245283029</v>
      </c>
      <c r="AK349" s="17">
        <f>K349*'Conversions, Sources &amp; Comments'!$F346/222.6</f>
        <v>0.48558883288409704</v>
      </c>
      <c r="AL349" s="17">
        <f>L349*'Conversions, Sources &amp; Comments'!$F346/260</f>
        <v>0.38636719846153844</v>
      </c>
      <c r="AM349" s="17">
        <f>'Conversions, Sources &amp; Comments'!$F346*P349/0.56</f>
        <v>3.4923487499999997</v>
      </c>
      <c r="AN349" s="17">
        <f>'Conversions, Sources &amp; Comments'!$F346*Q349/0.56</f>
        <v>3.891474321428571</v>
      </c>
      <c r="AO349" s="17"/>
      <c r="AP349" s="17">
        <f>'Conversions, Sources &amp; Comments'!$F346*S349/0.835</f>
        <v>81.938913053892222</v>
      </c>
      <c r="AQ349" s="17">
        <f>'Conversions, Sources &amp; Comments'!$F346*T349/0.835</f>
        <v>0</v>
      </c>
      <c r="AR349" s="17">
        <f>'Conversions, Sources &amp; Comments'!$F346*U349/0.835</f>
        <v>0</v>
      </c>
      <c r="AS349" s="17">
        <f>'Conversions, Sources &amp; Comments'!$F346*V349</f>
        <v>0</v>
      </c>
      <c r="AT349" s="17">
        <f>'Conversions, Sources &amp; Comments'!$F346*W349/0.835</f>
        <v>0</v>
      </c>
      <c r="AU349" s="17">
        <f>'Conversions, Sources &amp; Comments'!$F346*X349/56</f>
        <v>2.1530607214285715</v>
      </c>
      <c r="AV349" s="17"/>
      <c r="AW349" s="17"/>
      <c r="AX349" s="17">
        <f>'Conversions, Sources &amp; Comments'!$F346*AA349/1.069</f>
        <v>0.6266698765201123</v>
      </c>
      <c r="AY349" s="17">
        <f>'Conversions, Sources &amp; Comments'!$F346*AB349/56</f>
        <v>2.3858839714285716</v>
      </c>
      <c r="AZ349" s="17">
        <f>'Conversions, Sources &amp; Comments'!$F346*AC349/0.56</f>
        <v>2.1508433571428567</v>
      </c>
      <c r="BA349" s="16"/>
      <c r="BB349" s="17">
        <f>AL349</f>
        <v>0.38636719846153844</v>
      </c>
      <c r="BC349" s="17">
        <v>3.9114305999999996</v>
      </c>
      <c r="BD349" s="17">
        <f>AE349</f>
        <v>0.4537926657681941</v>
      </c>
      <c r="BE349" s="17"/>
      <c r="BF349" s="17">
        <f t="shared" si="91"/>
        <v>0.75192158871712078</v>
      </c>
      <c r="BG349" s="17">
        <f t="shared" si="93"/>
        <v>0.48666029076923079</v>
      </c>
      <c r="BH349" s="17">
        <f t="shared" si="111"/>
        <v>2.1508433571428567</v>
      </c>
      <c r="BI349" s="17">
        <f t="shared" si="106"/>
        <v>3.891474321428571</v>
      </c>
      <c r="BJ349" s="17">
        <v>5.0999999999999996</v>
      </c>
      <c r="BK349" s="17">
        <f t="shared" si="102"/>
        <v>0.14338955714285712</v>
      </c>
      <c r="BL349" s="17">
        <f t="shared" si="110"/>
        <v>0.6266698765201123</v>
      </c>
      <c r="BM349" s="17">
        <f t="shared" si="103"/>
        <v>2.3858839714285716</v>
      </c>
      <c r="BN349" s="17">
        <v>5.3</v>
      </c>
      <c r="BO349" s="17">
        <f>AM349</f>
        <v>3.4923487499999997</v>
      </c>
      <c r="BP349" s="17">
        <f t="shared" si="109"/>
        <v>2.3858839714285716</v>
      </c>
      <c r="BQ349" s="17">
        <v>2.2343546965835817</v>
      </c>
      <c r="BR349" s="17">
        <v>2.7823123577565152</v>
      </c>
      <c r="BS349" s="17"/>
      <c r="BT349" s="17">
        <f t="shared" si="92"/>
        <v>1.0737616420733405</v>
      </c>
      <c r="BU349" s="16"/>
      <c r="BV349" s="16">
        <f>BT349/'Conversions, Sources &amp; Comments'!F346</f>
        <v>17.294690963101953</v>
      </c>
    </row>
    <row r="350" spans="1:74" ht="12.75" customHeight="1">
      <c r="A350" s="13">
        <v>1739</v>
      </c>
      <c r="B350" s="14"/>
      <c r="C350" s="15">
        <v>1803</v>
      </c>
      <c r="D350" s="15">
        <v>1029</v>
      </c>
      <c r="E350" s="15">
        <v>2467</v>
      </c>
      <c r="F350" s="15">
        <v>1365</v>
      </c>
      <c r="G350" s="15">
        <v>1260</v>
      </c>
      <c r="H350" s="7"/>
      <c r="I350" s="15">
        <v>3081</v>
      </c>
      <c r="J350" s="15">
        <v>2450</v>
      </c>
      <c r="K350" s="15">
        <v>1962</v>
      </c>
      <c r="L350" s="15">
        <v>1518</v>
      </c>
      <c r="M350" s="15">
        <v>1075</v>
      </c>
      <c r="N350" s="7"/>
      <c r="O350" s="7"/>
      <c r="P350" s="15">
        <v>30.4</v>
      </c>
      <c r="Q350" s="15">
        <v>38.5</v>
      </c>
      <c r="R350" s="7"/>
      <c r="S350" s="7"/>
      <c r="T350" s="7"/>
      <c r="U350" s="15">
        <v>61.2</v>
      </c>
      <c r="V350" s="7"/>
      <c r="W350" s="15">
        <v>45.5</v>
      </c>
      <c r="X350" s="15">
        <v>1890</v>
      </c>
      <c r="Y350" s="7"/>
      <c r="Z350" s="7"/>
      <c r="AA350" s="15">
        <v>11.37</v>
      </c>
      <c r="AB350" s="7"/>
      <c r="AC350" s="15">
        <v>19.2</v>
      </c>
      <c r="AD350" s="15"/>
      <c r="AE350" s="17">
        <f>C350*'Conversions, Sources &amp; Comments'!$F347/222.6</f>
        <v>0.50288148517520215</v>
      </c>
      <c r="AF350" s="17">
        <f>E350*'Conversions, Sources &amp; Comments'!$F347/222.6</f>
        <v>0.68808021293800536</v>
      </c>
      <c r="AG350" s="17">
        <f>F350*'Conversions, Sources &amp; Comments'!$F347/222.6</f>
        <v>0.38071726415094342</v>
      </c>
      <c r="AH350" s="17">
        <f>G350*'Conversions, Sources &amp; Comments'!$F347/222.6</f>
        <v>0.351431320754717</v>
      </c>
      <c r="AI350" s="17">
        <f>'Conversions, Sources &amp; Comments'!$F347*I350/260</f>
        <v>0.73572146999999999</v>
      </c>
      <c r="AJ350" s="17">
        <f>J350*'Conversions, Sources &amp; Comments'!$F347/222.6</f>
        <v>0.68333867924528302</v>
      </c>
      <c r="AK350" s="17">
        <f>K350*'Conversions, Sources &amp; Comments'!$F347/222.6</f>
        <v>0.54722877088948796</v>
      </c>
      <c r="AL350" s="17">
        <f>L350*'Conversions, Sources &amp; Comments'!$F347/260</f>
        <v>0.36248789076923077</v>
      </c>
      <c r="AM350" s="17">
        <f>'Conversions, Sources &amp; Comments'!$F347*P350/0.56</f>
        <v>3.3703937142857137</v>
      </c>
      <c r="AN350" s="17">
        <f>'Conversions, Sources &amp; Comments'!$F347*Q350/0.56</f>
        <v>4.2684262499999992</v>
      </c>
      <c r="AO350" s="17"/>
      <c r="AP350" s="17">
        <f>'Conversions, Sources &amp; Comments'!$F347*S350/0.835</f>
        <v>0</v>
      </c>
      <c r="AQ350" s="17">
        <f>'Conversions, Sources &amp; Comments'!$F347*T350/0.835</f>
        <v>0</v>
      </c>
      <c r="AR350" s="17">
        <f>'Conversions, Sources &amp; Comments'!$F347*U350/0.835</f>
        <v>4.550509508982036</v>
      </c>
      <c r="AS350" s="17">
        <f>'Conversions, Sources &amp; Comments'!$F347*V350</f>
        <v>0</v>
      </c>
      <c r="AT350" s="17">
        <f>'Conversions, Sources &amp; Comments'!$F347*W350/0.835</f>
        <v>3.3831402395209587</v>
      </c>
      <c r="AU350" s="17">
        <f>'Conversions, Sources &amp; Comments'!$F347*X350/56</f>
        <v>2.0954092499999999</v>
      </c>
      <c r="AV350" s="17"/>
      <c r="AW350" s="17"/>
      <c r="AX350" s="17">
        <f>'Conversions, Sources &amp; Comments'!$F347*AA350/1.069</f>
        <v>0.66035556033676335</v>
      </c>
      <c r="AY350" s="17">
        <f>'Conversions, Sources &amp; Comments'!$F347*AB350/56</f>
        <v>0</v>
      </c>
      <c r="AZ350" s="17">
        <f>'Conversions, Sources &amp; Comments'!$F347*AC350/0.56</f>
        <v>2.1286697142857141</v>
      </c>
      <c r="BA350" s="17">
        <v>1.3450549450549452</v>
      </c>
      <c r="BB350" s="17">
        <f>AH350</f>
        <v>0.351431320754717</v>
      </c>
      <c r="BC350" s="17">
        <v>3.9114305999999996</v>
      </c>
      <c r="BD350" s="17">
        <f>AE350</f>
        <v>0.50288148517520215</v>
      </c>
      <c r="BE350" s="17"/>
      <c r="BF350" s="17">
        <f t="shared" si="91"/>
        <v>0.81300516296859249</v>
      </c>
      <c r="BG350" s="17">
        <f t="shared" si="93"/>
        <v>0.73572146999999999</v>
      </c>
      <c r="BH350" s="17">
        <f t="shared" si="111"/>
        <v>2.1286697142857141</v>
      </c>
      <c r="BI350" s="17">
        <f t="shared" si="106"/>
        <v>4.2684262499999992</v>
      </c>
      <c r="BJ350" s="17">
        <v>5.5169491525423728</v>
      </c>
      <c r="BK350" s="17">
        <f t="shared" si="102"/>
        <v>0.14191131428571427</v>
      </c>
      <c r="BL350" s="17">
        <f t="shared" si="110"/>
        <v>0.66035556033676335</v>
      </c>
      <c r="BM350" s="17">
        <f t="shared" si="103"/>
        <v>2.8</v>
      </c>
      <c r="BN350" s="17">
        <f>AR350</f>
        <v>4.550509508982036</v>
      </c>
      <c r="BO350" s="17">
        <f>AM350</f>
        <v>3.3703937142857137</v>
      </c>
      <c r="BP350" s="17">
        <v>2.8</v>
      </c>
      <c r="BQ350" s="17">
        <v>2.411149906185146</v>
      </c>
      <c r="BR350" s="17">
        <v>2.7823123577565152</v>
      </c>
      <c r="BS350" s="17"/>
      <c r="BT350" s="17">
        <f t="shared" si="92"/>
        <v>1.1524481561934503</v>
      </c>
      <c r="BU350" s="16"/>
      <c r="BV350" s="16">
        <f>BT350/'Conversions, Sources &amp; Comments'!F347</f>
        <v>18.562066227172064</v>
      </c>
    </row>
    <row r="351" spans="1:74" ht="12.75" customHeight="1">
      <c r="A351" s="13">
        <v>1740</v>
      </c>
      <c r="B351" s="14"/>
      <c r="C351" s="15">
        <v>2887</v>
      </c>
      <c r="D351" s="15">
        <v>1241</v>
      </c>
      <c r="E351" s="15">
        <v>2900</v>
      </c>
      <c r="F351" s="15">
        <v>3307</v>
      </c>
      <c r="G351" s="7"/>
      <c r="H351" s="7"/>
      <c r="I351" s="15">
        <v>3342</v>
      </c>
      <c r="J351" s="15">
        <v>3351</v>
      </c>
      <c r="K351" s="15">
        <v>2878</v>
      </c>
      <c r="L351" s="15">
        <v>2210</v>
      </c>
      <c r="M351" s="15">
        <v>1193</v>
      </c>
      <c r="N351" s="7"/>
      <c r="O351" s="7"/>
      <c r="P351" s="7"/>
      <c r="Q351" s="15">
        <v>39.6</v>
      </c>
      <c r="R351" s="7"/>
      <c r="S351" s="7"/>
      <c r="T351" s="7"/>
      <c r="U351" s="15">
        <v>70</v>
      </c>
      <c r="V351" s="7"/>
      <c r="W351" s="15">
        <v>50.7</v>
      </c>
      <c r="X351" s="15">
        <v>2205</v>
      </c>
      <c r="Y351" s="7"/>
      <c r="Z351" s="7"/>
      <c r="AA351" s="15">
        <v>11.81</v>
      </c>
      <c r="AB351" s="15">
        <v>2950</v>
      </c>
      <c r="AC351" s="15">
        <v>20.7</v>
      </c>
      <c r="AD351" s="15"/>
      <c r="AE351" s="17">
        <f>C351*'Conversions, Sources &amp; Comments'!$F348/222.6</f>
        <v>0.80522398652291116</v>
      </c>
      <c r="AF351" s="17">
        <f>E351*'Conversions, Sources &amp; Comments'!$F348/222.6</f>
        <v>0.80884986522911051</v>
      </c>
      <c r="AG351" s="17">
        <f>F351*'Conversions, Sources &amp; Comments'!$F348/222.6</f>
        <v>0.92236776010781674</v>
      </c>
      <c r="AH351" s="16"/>
      <c r="AI351" s="17">
        <f>'Conversions, Sources &amp; Comments'!$F348*I351/260</f>
        <v>0.79804646307692306</v>
      </c>
      <c r="AJ351" s="17">
        <f>J351*'Conversions, Sources &amp; Comments'!$F348/222.6</f>
        <v>0.9346399649595688</v>
      </c>
      <c r="AK351" s="17">
        <f>K351*'Conversions, Sources &amp; Comments'!$F348/222.6</f>
        <v>0.80271376280323459</v>
      </c>
      <c r="AL351" s="17">
        <f>L351*'Conversions, Sources &amp; Comments'!$F348/260</f>
        <v>0.52773269999999994</v>
      </c>
      <c r="AM351" s="17">
        <f>'Conversions, Sources &amp; Comments'!$F348*P351/0.56</f>
        <v>0</v>
      </c>
      <c r="AN351" s="17">
        <f>'Conversions, Sources &amp; Comments'!$F348*Q351/0.56</f>
        <v>4.3903812857142857</v>
      </c>
      <c r="AO351" s="17"/>
      <c r="AP351" s="17">
        <f>'Conversions, Sources &amp; Comments'!$F348*S351/0.835</f>
        <v>0</v>
      </c>
      <c r="AQ351" s="17">
        <f>'Conversions, Sources &amp; Comments'!$F348*T351/0.835</f>
        <v>0</v>
      </c>
      <c r="AR351" s="17">
        <f>'Conversions, Sources &amp; Comments'!$F348*U351/0.835</f>
        <v>5.2048311377245513</v>
      </c>
      <c r="AS351" s="17">
        <f>'Conversions, Sources &amp; Comments'!$F348*V351</f>
        <v>0</v>
      </c>
      <c r="AT351" s="17">
        <f>'Conversions, Sources &amp; Comments'!$F348*W351/0.835</f>
        <v>3.7697848383233534</v>
      </c>
      <c r="AU351" s="17">
        <f>'Conversions, Sources &amp; Comments'!$F348*X351/56</f>
        <v>2.4446441249999999</v>
      </c>
      <c r="AV351" s="17"/>
      <c r="AW351" s="17"/>
      <c r="AX351" s="17">
        <f>'Conversions, Sources &amp; Comments'!$F348*AA351/1.069</f>
        <v>0.68591021702525723</v>
      </c>
      <c r="AY351" s="17">
        <f>'Conversions, Sources &amp; Comments'!$F348*AB351/56</f>
        <v>3.2706123214285716</v>
      </c>
      <c r="AZ351" s="17">
        <f>'Conversions, Sources &amp; Comments'!$F348*AC351/0.56</f>
        <v>2.2949720357142858</v>
      </c>
      <c r="BA351" s="17">
        <v>1.3806706114398419</v>
      </c>
      <c r="BB351" s="17">
        <f>AL351</f>
        <v>0.52773269999999994</v>
      </c>
      <c r="BC351" s="17">
        <v>3.9114305999999996</v>
      </c>
      <c r="BD351" s="17">
        <f>AE351</f>
        <v>0.80522398652291116</v>
      </c>
      <c r="BE351" s="17"/>
      <c r="BF351" s="17">
        <f t="shared" si="91"/>
        <v>1.1892244498356117</v>
      </c>
      <c r="BG351" s="17">
        <f t="shared" si="93"/>
        <v>0.79804646307692306</v>
      </c>
      <c r="BH351" s="17">
        <f t="shared" si="111"/>
        <v>2.2949720357142858</v>
      </c>
      <c r="BI351" s="17">
        <f t="shared" si="106"/>
        <v>4.3903812857142857</v>
      </c>
      <c r="BJ351" s="17">
        <v>5.5169491525423728</v>
      </c>
      <c r="BK351" s="17">
        <f t="shared" si="102"/>
        <v>0.15299813571428572</v>
      </c>
      <c r="BL351" s="17">
        <f t="shared" si="110"/>
        <v>0.68591021702525723</v>
      </c>
      <c r="BM351" s="17">
        <f t="shared" si="103"/>
        <v>3.2706123214285716</v>
      </c>
      <c r="BN351" s="17">
        <f>AR351</f>
        <v>5.2048311377245513</v>
      </c>
      <c r="BO351" s="17">
        <v>3.8</v>
      </c>
      <c r="BP351" s="17">
        <f>AY351</f>
        <v>3.2706123214285716</v>
      </c>
      <c r="BQ351" s="17">
        <v>2.5828938240838091</v>
      </c>
      <c r="BR351" s="17">
        <v>2.7823123577565152</v>
      </c>
      <c r="BS351" s="17"/>
      <c r="BT351" s="17">
        <f t="shared" si="92"/>
        <v>1.3683870992938698</v>
      </c>
      <c r="BU351" s="16"/>
      <c r="BV351" s="16">
        <f>BT351/'Conversions, Sources &amp; Comments'!F348</f>
        <v>22.040116793971443</v>
      </c>
    </row>
    <row r="352" spans="1:74" ht="12.75" customHeight="1">
      <c r="A352" s="13">
        <v>1741</v>
      </c>
      <c r="B352" s="14"/>
      <c r="C352" s="15">
        <v>2625</v>
      </c>
      <c r="D352" s="15">
        <v>866</v>
      </c>
      <c r="E352" s="15">
        <v>3412</v>
      </c>
      <c r="F352" s="15">
        <v>2860</v>
      </c>
      <c r="G352" s="15">
        <v>2047</v>
      </c>
      <c r="H352" s="15">
        <v>1207</v>
      </c>
      <c r="I352" s="15">
        <v>3135</v>
      </c>
      <c r="J352" s="15">
        <v>3622</v>
      </c>
      <c r="K352" s="15">
        <v>3052</v>
      </c>
      <c r="L352" s="15">
        <v>1935</v>
      </c>
      <c r="M352" s="15">
        <v>895</v>
      </c>
      <c r="N352" s="7"/>
      <c r="O352" s="7"/>
      <c r="P352" s="15">
        <v>38.799999999999997</v>
      </c>
      <c r="Q352" s="15">
        <v>41</v>
      </c>
      <c r="R352" s="7"/>
      <c r="S352" s="7"/>
      <c r="T352" s="7"/>
      <c r="U352" s="15">
        <v>45.5</v>
      </c>
      <c r="V352" s="7"/>
      <c r="W352" s="15">
        <v>42</v>
      </c>
      <c r="X352" s="15">
        <v>2073</v>
      </c>
      <c r="Y352" s="7"/>
      <c r="Z352" s="7"/>
      <c r="AA352" s="15">
        <v>11.66</v>
      </c>
      <c r="AB352" s="15">
        <v>3570</v>
      </c>
      <c r="AC352" s="15">
        <v>21</v>
      </c>
      <c r="AD352" s="15"/>
      <c r="AE352" s="17">
        <f>C352*'Conversions, Sources &amp; Comments'!$F349/222.6</f>
        <v>0.72443160377358484</v>
      </c>
      <c r="AF352" s="17">
        <f>E352*'Conversions, Sources &amp; Comments'!$F349/222.6</f>
        <v>0.94162309793351295</v>
      </c>
      <c r="AG352" s="17">
        <f>F352*'Conversions, Sources &amp; Comments'!$F349/222.6</f>
        <v>0.7892854806828391</v>
      </c>
      <c r="AH352" s="17">
        <f>G352*'Conversions, Sources &amp; Comments'!$F349/222.6</f>
        <v>0.5649186639712489</v>
      </c>
      <c r="AI352" s="17">
        <f>'Conversions, Sources &amp; Comments'!$F349*I352/260</f>
        <v>0.74072574230769217</v>
      </c>
      <c r="AJ352" s="17">
        <f>J352*'Conversions, Sources &amp; Comments'!$F349/222.6</f>
        <v>0.99957762623539981</v>
      </c>
      <c r="AK352" s="17">
        <f>K352*'Conversions, Sources &amp; Comments'!$F349/222.6</f>
        <v>0.84227247798742133</v>
      </c>
      <c r="AL352" s="17">
        <f>L352*'Conversions, Sources &amp; Comments'!$F349/260</f>
        <v>0.45719435769230765</v>
      </c>
      <c r="AM352" s="17">
        <f>'Conversions, Sources &amp; Comments'!$F349*P352/0.56</f>
        <v>4.2563461428571419</v>
      </c>
      <c r="AN352" s="17">
        <f>'Conversions, Sources &amp; Comments'!$F349*Q352/0.56</f>
        <v>4.4976853571428563</v>
      </c>
      <c r="AO352" s="17"/>
      <c r="AP352" s="17">
        <f>'Conversions, Sources &amp; Comments'!$F349*S352/0.835</f>
        <v>0</v>
      </c>
      <c r="AQ352" s="17">
        <f>'Conversions, Sources &amp; Comments'!$F349*T352/0.835</f>
        <v>0</v>
      </c>
      <c r="AR352" s="17">
        <f>'Conversions, Sources &amp; Comments'!$F349*U352/0.835</f>
        <v>3.3474813173652693</v>
      </c>
      <c r="AS352" s="17">
        <f>'Conversions, Sources &amp; Comments'!$F349*V352</f>
        <v>0</v>
      </c>
      <c r="AT352" s="17">
        <f>'Conversions, Sources &amp; Comments'!$F349*W352/0.835</f>
        <v>3.0899827544910177</v>
      </c>
      <c r="AU352" s="17">
        <f>'Conversions, Sources &amp; Comments'!$F349*X352/56</f>
        <v>2.274073596428571</v>
      </c>
      <c r="AV352" s="17"/>
      <c r="AW352" s="17"/>
      <c r="AX352" s="17">
        <f>'Conversions, Sources &amp; Comments'!$F349*AA352/1.069</f>
        <v>0.67006060617399432</v>
      </c>
      <c r="AY352" s="17">
        <f>'Conversions, Sources &amp; Comments'!$F349*AB352/56</f>
        <v>3.9162772499999998</v>
      </c>
      <c r="AZ352" s="17">
        <f>'Conversions, Sources &amp; Comments'!$F349*AC352/0.56</f>
        <v>2.3036924999999995</v>
      </c>
      <c r="BA352" s="17">
        <v>1.0833333333333335</v>
      </c>
      <c r="BB352" s="17">
        <f>AH352</f>
        <v>0.5649186639712489</v>
      </c>
      <c r="BC352" s="17">
        <v>3.8702033999999998</v>
      </c>
      <c r="BD352" s="17">
        <f>AE352</f>
        <v>0.72443160377358484</v>
      </c>
      <c r="BE352" s="17"/>
      <c r="BF352" s="17">
        <f t="shared" si="91"/>
        <v>1.0875043797206527</v>
      </c>
      <c r="BG352" s="17">
        <f t="shared" si="93"/>
        <v>0.74072574230769217</v>
      </c>
      <c r="BH352" s="17">
        <f t="shared" si="111"/>
        <v>2.3036924999999995</v>
      </c>
      <c r="BI352" s="17">
        <f t="shared" si="106"/>
        <v>4.4976853571428563</v>
      </c>
      <c r="BJ352" s="17">
        <v>5.5169491525423728</v>
      </c>
      <c r="BK352" s="17">
        <f t="shared" si="102"/>
        <v>0.15357949999999995</v>
      </c>
      <c r="BL352" s="17">
        <f t="shared" si="110"/>
        <v>0.67006060617399432</v>
      </c>
      <c r="BM352" s="17">
        <f t="shared" si="103"/>
        <v>3.9162772499999998</v>
      </c>
      <c r="BN352" s="17">
        <f>AR352</f>
        <v>3.3474813173652693</v>
      </c>
      <c r="BO352" s="17">
        <f t="shared" ref="BO352:BO374" si="112">AM352</f>
        <v>4.2563461428571419</v>
      </c>
      <c r="BP352" s="17">
        <f>AY352</f>
        <v>3.9162772499999998</v>
      </c>
      <c r="BQ352" s="17">
        <v>2.6771846025379769</v>
      </c>
      <c r="BR352" s="17">
        <v>2.7823123577565152</v>
      </c>
      <c r="BS352" s="17"/>
      <c r="BT352" s="17">
        <f t="shared" si="92"/>
        <v>1.3012990297490294</v>
      </c>
      <c r="BU352" s="16"/>
      <c r="BV352" s="16">
        <f>BT352/'Conversions, Sources &amp; Comments'!F349</f>
        <v>21.1828243637502</v>
      </c>
    </row>
    <row r="353" spans="1:74" ht="12.75" customHeight="1">
      <c r="A353" s="13">
        <v>1742</v>
      </c>
      <c r="B353" s="14"/>
      <c r="C353" s="7"/>
      <c r="D353" s="15">
        <v>1061</v>
      </c>
      <c r="E353" s="7"/>
      <c r="F353" s="15">
        <v>2139</v>
      </c>
      <c r="G353" s="7"/>
      <c r="H353" s="15">
        <v>1515</v>
      </c>
      <c r="I353" s="15">
        <v>3064</v>
      </c>
      <c r="J353" s="15">
        <v>3311</v>
      </c>
      <c r="K353" s="15">
        <v>2161</v>
      </c>
      <c r="L353" s="15">
        <v>2047</v>
      </c>
      <c r="M353" s="15">
        <v>1233</v>
      </c>
      <c r="N353" s="7"/>
      <c r="O353" s="7"/>
      <c r="P353" s="15">
        <v>37.799999999999997</v>
      </c>
      <c r="Q353" s="15">
        <v>35</v>
      </c>
      <c r="R353" s="7"/>
      <c r="S353" s="7"/>
      <c r="T353" s="7"/>
      <c r="U353" s="7"/>
      <c r="V353" s="7"/>
      <c r="W353" s="7"/>
      <c r="X353" s="15">
        <v>2100</v>
      </c>
      <c r="Y353" s="7"/>
      <c r="Z353" s="7"/>
      <c r="AA353" s="15">
        <v>11.37</v>
      </c>
      <c r="AB353" s="7"/>
      <c r="AC353" s="7"/>
      <c r="AD353" s="7"/>
      <c r="AE353" s="16"/>
      <c r="AF353" s="16"/>
      <c r="AG353" s="17">
        <f>F353*'Conversions, Sources &amp; Comments'!$F350/222.6</f>
        <v>0.59030826684636117</v>
      </c>
      <c r="AH353" s="16"/>
      <c r="AI353" s="17">
        <f>'Conversions, Sources &amp; Comments'!$F350*I353/260</f>
        <v>0.72395013538461539</v>
      </c>
      <c r="AJ353" s="17">
        <f>J353*'Conversions, Sources &amp; Comments'!$F350/222.6</f>
        <v>0.91374972955974831</v>
      </c>
      <c r="AK353" s="17">
        <f>K353*'Conversions, Sources &amp; Comments'!$F350/222.6</f>
        <v>0.59637969362084453</v>
      </c>
      <c r="AL353" s="17">
        <f>L353*'Conversions, Sources &amp; Comments'!$F350/260</f>
        <v>0.48365728692307691</v>
      </c>
      <c r="AM353" s="17">
        <f>'Conversions, Sources &amp; Comments'!$F350*P353/0.56</f>
        <v>4.1466464999999992</v>
      </c>
      <c r="AN353" s="17">
        <f>'Conversions, Sources &amp; Comments'!$F350*Q353/0.56</f>
        <v>3.8394874999999993</v>
      </c>
      <c r="AO353" s="17"/>
      <c r="AP353" s="17">
        <f>'Conversions, Sources &amp; Comments'!$F350*S353/0.835</f>
        <v>0</v>
      </c>
      <c r="AQ353" s="17">
        <f>'Conversions, Sources &amp; Comments'!$F350*T353/0.835</f>
        <v>0</v>
      </c>
      <c r="AR353" s="17">
        <f>'Conversions, Sources &amp; Comments'!$F350*U353/0.835</f>
        <v>0</v>
      </c>
      <c r="AS353" s="17">
        <f>'Conversions, Sources &amp; Comments'!$F350*V353</f>
        <v>0</v>
      </c>
      <c r="AT353" s="17">
        <f>'Conversions, Sources &amp; Comments'!$F350*W353/0.835</f>
        <v>0</v>
      </c>
      <c r="AU353" s="17">
        <f>'Conversions, Sources &amp; Comments'!$F350*X353/56</f>
        <v>2.3036924999999999</v>
      </c>
      <c r="AV353" s="17"/>
      <c r="AW353" s="17"/>
      <c r="AX353" s="17">
        <f>'Conversions, Sources &amp; Comments'!$F350*AA353/1.069</f>
        <v>0.65339529092609916</v>
      </c>
      <c r="AY353" s="17">
        <f>'Conversions, Sources &amp; Comments'!$F350*AB353/56</f>
        <v>0</v>
      </c>
      <c r="AZ353" s="17">
        <f>'Conversions, Sources &amp; Comments'!$F350*AC353/0.56</f>
        <v>0</v>
      </c>
      <c r="BA353" s="16"/>
      <c r="BB353" s="17">
        <f>AL353</f>
        <v>0.48365728692307691</v>
      </c>
      <c r="BC353" s="17">
        <v>3.8702033999999998</v>
      </c>
      <c r="BD353" s="17">
        <f>AK353</f>
        <v>0.59637969362084453</v>
      </c>
      <c r="BE353" s="17"/>
      <c r="BF353" s="17">
        <f t="shared" si="91"/>
        <v>0.92816324142591067</v>
      </c>
      <c r="BG353" s="17">
        <f t="shared" si="93"/>
        <v>0.72395013538461539</v>
      </c>
      <c r="BH353" s="17">
        <v>2.4</v>
      </c>
      <c r="BI353" s="17">
        <f t="shared" si="106"/>
        <v>3.8394874999999993</v>
      </c>
      <c r="BJ353" s="17">
        <v>5.5169491525423728</v>
      </c>
      <c r="BK353" s="17">
        <f t="shared" si="102"/>
        <v>0.16</v>
      </c>
      <c r="BL353" s="17">
        <f t="shared" si="110"/>
        <v>0.65339529092609916</v>
      </c>
      <c r="BM353" s="17">
        <f t="shared" si="103"/>
        <v>3.5</v>
      </c>
      <c r="BN353" s="17">
        <v>4.3</v>
      </c>
      <c r="BO353" s="17">
        <f t="shared" si="112"/>
        <v>4.1466464999999992</v>
      </c>
      <c r="BP353" s="17">
        <v>3.5</v>
      </c>
      <c r="BQ353" s="17">
        <v>2.6115178104002528</v>
      </c>
      <c r="BR353" s="17">
        <v>2.7823123577565152</v>
      </c>
      <c r="BS353" s="17"/>
      <c r="BT353" s="17">
        <f t="shared" si="92"/>
        <v>1.2253627222097525</v>
      </c>
      <c r="BU353" s="16"/>
      <c r="BV353" s="16">
        <f>BT353/'Conversions, Sources &amp; Comments'!F350</f>
        <v>19.946716882945847</v>
      </c>
    </row>
    <row r="354" spans="1:74" ht="12.75" customHeight="1">
      <c r="A354" s="13">
        <v>1743</v>
      </c>
      <c r="B354" s="14"/>
      <c r="C354" s="15">
        <v>1660</v>
      </c>
      <c r="D354" s="15">
        <v>1163</v>
      </c>
      <c r="E354" s="7"/>
      <c r="F354" s="15">
        <v>1443</v>
      </c>
      <c r="G354" s="15">
        <v>1470</v>
      </c>
      <c r="H354" s="15">
        <v>1235</v>
      </c>
      <c r="I354" s="15">
        <v>2790</v>
      </c>
      <c r="J354" s="15">
        <v>2966</v>
      </c>
      <c r="K354" s="15">
        <v>1636</v>
      </c>
      <c r="L354" s="15">
        <v>1627</v>
      </c>
      <c r="M354" s="15">
        <v>1073</v>
      </c>
      <c r="N354" s="7"/>
      <c r="O354" s="7"/>
      <c r="P354" s="15">
        <v>37.799999999999997</v>
      </c>
      <c r="Q354" s="15">
        <v>35</v>
      </c>
      <c r="R354" s="7"/>
      <c r="S354" s="7"/>
      <c r="T354" s="7"/>
      <c r="U354" s="7"/>
      <c r="V354" s="7"/>
      <c r="W354" s="15">
        <v>50.7</v>
      </c>
      <c r="X354" s="15">
        <v>1995</v>
      </c>
      <c r="Y354" s="7"/>
      <c r="Z354" s="7"/>
      <c r="AA354" s="15">
        <v>11.37</v>
      </c>
      <c r="AB354" s="7"/>
      <c r="AC354" s="7"/>
      <c r="AD354" s="7"/>
      <c r="AE354" s="17">
        <f>C354*'Conversions, Sources &amp; Comments'!$F351/222.6</f>
        <v>0.45811674752920029</v>
      </c>
      <c r="AF354" s="16"/>
      <c r="AG354" s="17">
        <f>F354*'Conversions, Sources &amp; Comments'!$F351/222.6</f>
        <v>0.39823040161725071</v>
      </c>
      <c r="AH354" s="17">
        <f>G354*'Conversions, Sources &amp; Comments'!$F351/222.6</f>
        <v>0.40568169811320753</v>
      </c>
      <c r="AI354" s="17">
        <f>'Conversions, Sources &amp; Comments'!$F351*I354/260</f>
        <v>0.65921046923076909</v>
      </c>
      <c r="AJ354" s="17">
        <f>J354*'Conversions, Sources &amp; Comments'!$F351/222.6</f>
        <v>0.81853871877807716</v>
      </c>
      <c r="AK354" s="17">
        <f>K354*'Conversions, Sources &amp; Comments'!$F351/222.6</f>
        <v>0.45149337286612751</v>
      </c>
      <c r="AL354" s="17">
        <f>L354*'Conversions, Sources &amp; Comments'!$F351/260</f>
        <v>0.38442130230769228</v>
      </c>
      <c r="AM354" s="17">
        <f>'Conversions, Sources &amp; Comments'!$F351*P354/0.56</f>
        <v>4.1466464999999992</v>
      </c>
      <c r="AN354" s="17">
        <f>'Conversions, Sources &amp; Comments'!$F351*Q354/0.56</f>
        <v>3.8394874999999993</v>
      </c>
      <c r="AO354" s="17"/>
      <c r="AP354" s="17">
        <f>'Conversions, Sources &amp; Comments'!$F351*S354/0.835</f>
        <v>0</v>
      </c>
      <c r="AQ354" s="17">
        <f>'Conversions, Sources &amp; Comments'!$F351*T354/0.835</f>
        <v>0</v>
      </c>
      <c r="AR354" s="17">
        <f>'Conversions, Sources &amp; Comments'!$F351*U354/0.835</f>
        <v>0</v>
      </c>
      <c r="AS354" s="17">
        <f>'Conversions, Sources &amp; Comments'!$F351*V354</f>
        <v>0</v>
      </c>
      <c r="AT354" s="17">
        <f>'Conversions, Sources &amp; Comments'!$F351*W354/0.835</f>
        <v>3.7300506107784428</v>
      </c>
      <c r="AU354" s="17">
        <f>'Conversions, Sources &amp; Comments'!$F351*X354/56</f>
        <v>2.188507875</v>
      </c>
      <c r="AV354" s="17"/>
      <c r="AW354" s="17"/>
      <c r="AX354" s="17">
        <f>'Conversions, Sources &amp; Comments'!$F351*AA354/1.069</f>
        <v>0.65339529092609916</v>
      </c>
      <c r="AY354" s="17">
        <f>'Conversions, Sources &amp; Comments'!$F351*AB354/56</f>
        <v>0</v>
      </c>
      <c r="AZ354" s="17">
        <f>'Conversions, Sources &amp; Comments'!$F351*AC354/0.56</f>
        <v>0</v>
      </c>
      <c r="BA354" s="16"/>
      <c r="BB354" s="17">
        <f>AH354</f>
        <v>0.40568169811320753</v>
      </c>
      <c r="BC354" s="17">
        <v>3.8702033999999998</v>
      </c>
      <c r="BD354" s="17">
        <f t="shared" ref="BD354:BD361" si="113">AE354</f>
        <v>0.45811674752920029</v>
      </c>
      <c r="BE354" s="17"/>
      <c r="BF354" s="17">
        <f t="shared" si="91"/>
        <v>0.75611602098266539</v>
      </c>
      <c r="BG354" s="17">
        <f t="shared" si="93"/>
        <v>0.65921046923076909</v>
      </c>
      <c r="BH354" s="17">
        <v>2.4</v>
      </c>
      <c r="BI354" s="17">
        <f t="shared" si="106"/>
        <v>3.8394874999999993</v>
      </c>
      <c r="BJ354" s="17">
        <v>5.5169491525423728</v>
      </c>
      <c r="BK354" s="17">
        <f t="shared" si="102"/>
        <v>0.16</v>
      </c>
      <c r="BL354" s="17">
        <f t="shared" si="110"/>
        <v>0.65339529092609916</v>
      </c>
      <c r="BM354" s="17">
        <f t="shared" si="103"/>
        <v>3</v>
      </c>
      <c r="BN354" s="17">
        <v>4.3</v>
      </c>
      <c r="BO354" s="17">
        <f t="shared" si="112"/>
        <v>4.1466464999999992</v>
      </c>
      <c r="BP354" s="17">
        <v>3</v>
      </c>
      <c r="BQ354" s="17">
        <v>2.3825259198687023</v>
      </c>
      <c r="BR354" s="17">
        <v>2.7823123577565152</v>
      </c>
      <c r="BS354" s="17"/>
      <c r="BT354" s="17">
        <f t="shared" si="92"/>
        <v>1.1327521254223236</v>
      </c>
      <c r="BU354" s="16"/>
      <c r="BV354" s="16">
        <f>BT354/'Conversions, Sources &amp; Comments'!F351</f>
        <v>18.439181749880742</v>
      </c>
    </row>
    <row r="355" spans="1:74" ht="12.75" customHeight="1">
      <c r="A355" s="13">
        <v>1744</v>
      </c>
      <c r="B355" s="14"/>
      <c r="C355" s="15">
        <v>1114</v>
      </c>
      <c r="D355" s="15">
        <v>1024</v>
      </c>
      <c r="E355" s="15">
        <v>2572</v>
      </c>
      <c r="F355" s="15">
        <v>1225</v>
      </c>
      <c r="G355" s="7"/>
      <c r="H355" s="15">
        <v>840</v>
      </c>
      <c r="I355" s="15">
        <v>1860</v>
      </c>
      <c r="J355" s="15">
        <v>2237</v>
      </c>
      <c r="K355" s="15">
        <v>1140</v>
      </c>
      <c r="L355" s="15">
        <v>1032</v>
      </c>
      <c r="M355" s="15">
        <v>951</v>
      </c>
      <c r="N355" s="7"/>
      <c r="O355" s="7"/>
      <c r="P355" s="15">
        <v>37.799999999999997</v>
      </c>
      <c r="Q355" s="7"/>
      <c r="R355" s="7"/>
      <c r="S355" s="7"/>
      <c r="T355" s="7"/>
      <c r="U355" s="7"/>
      <c r="V355" s="7"/>
      <c r="W355" s="15">
        <v>45.5</v>
      </c>
      <c r="X355" s="15">
        <v>1903</v>
      </c>
      <c r="Y355" s="7"/>
      <c r="Z355" s="7"/>
      <c r="AA355" s="15">
        <v>11.37</v>
      </c>
      <c r="AB355" s="7"/>
      <c r="AC355" s="7"/>
      <c r="AD355" s="7"/>
      <c r="AE355" s="17">
        <f>C355*'Conversions, Sources &amp; Comments'!$F352/222.6</f>
        <v>0.3074349739442947</v>
      </c>
      <c r="AF355" s="17">
        <f>E355*'Conversions, Sources &amp; Comments'!$F352/222.6</f>
        <v>0.70980498472596587</v>
      </c>
      <c r="AG355" s="17">
        <f>F355*'Conversions, Sources &amp; Comments'!$F352/222.6</f>
        <v>0.33806808176100628</v>
      </c>
      <c r="AH355" s="16"/>
      <c r="AI355" s="17">
        <f>'Conversions, Sources &amp; Comments'!$F352*I355/260</f>
        <v>0.4394736461538461</v>
      </c>
      <c r="AJ355" s="17">
        <f>J355*'Conversions, Sources &amp; Comments'!$F352/222.6</f>
        <v>0.61735371338724165</v>
      </c>
      <c r="AK355" s="17">
        <f>K355*'Conversions, Sources &amp; Comments'!$F352/222.6</f>
        <v>0.3146102964959569</v>
      </c>
      <c r="AL355" s="17">
        <f>L355*'Conversions, Sources &amp; Comments'!$F352/260</f>
        <v>0.24383699076923077</v>
      </c>
      <c r="AM355" s="17">
        <f>'Conversions, Sources &amp; Comments'!$F352*P355/0.56</f>
        <v>4.1466464999999992</v>
      </c>
      <c r="AN355" s="17">
        <f>'Conversions, Sources &amp; Comments'!$F352*Q355/0.56</f>
        <v>0</v>
      </c>
      <c r="AO355" s="17"/>
      <c r="AP355" s="17">
        <f>'Conversions, Sources &amp; Comments'!$F352*S355/0.835</f>
        <v>0</v>
      </c>
      <c r="AQ355" s="17">
        <f>'Conversions, Sources &amp; Comments'!$F352*T355/0.835</f>
        <v>0</v>
      </c>
      <c r="AR355" s="17">
        <f>'Conversions, Sources &amp; Comments'!$F352*U355/0.835</f>
        <v>0</v>
      </c>
      <c r="AS355" s="17">
        <f>'Conversions, Sources &amp; Comments'!$F352*V355</f>
        <v>0</v>
      </c>
      <c r="AT355" s="17">
        <f>'Conversions, Sources &amp; Comments'!$F352*W355/0.835</f>
        <v>3.3474813173652693</v>
      </c>
      <c r="AU355" s="17">
        <f>'Conversions, Sources &amp; Comments'!$F352*X355/56</f>
        <v>2.0875842035714283</v>
      </c>
      <c r="AV355" s="17"/>
      <c r="AW355" s="17"/>
      <c r="AX355" s="17">
        <f>'Conversions, Sources &amp; Comments'!$F352*AA355/1.069</f>
        <v>0.65339529092609916</v>
      </c>
      <c r="AY355" s="17">
        <f>'Conversions, Sources &amp; Comments'!$F352*AB355/56</f>
        <v>0</v>
      </c>
      <c r="AZ355" s="17">
        <f>'Conversions, Sources &amp; Comments'!$F352*AC355/0.56</f>
        <v>0</v>
      </c>
      <c r="BA355" s="16"/>
      <c r="BB355" s="17">
        <f>AL355</f>
        <v>0.24383699076923077</v>
      </c>
      <c r="BC355" s="17">
        <v>3.8702033999999998</v>
      </c>
      <c r="BD355" s="17">
        <f t="shared" si="113"/>
        <v>0.3074349739442947</v>
      </c>
      <c r="BE355" s="17"/>
      <c r="BF355" s="17">
        <f t="shared" si="91"/>
        <v>0.56861545738583519</v>
      </c>
      <c r="BG355" s="17">
        <f t="shared" si="93"/>
        <v>0.4394736461538461</v>
      </c>
      <c r="BH355" s="17">
        <v>2.4</v>
      </c>
      <c r="BI355" s="17">
        <v>4</v>
      </c>
      <c r="BJ355" s="17">
        <v>6.85677966101695</v>
      </c>
      <c r="BK355" s="17">
        <f t="shared" si="102"/>
        <v>0.16</v>
      </c>
      <c r="BL355" s="17">
        <f t="shared" si="110"/>
        <v>0.65339529092609916</v>
      </c>
      <c r="BM355" s="17">
        <f t="shared" si="103"/>
        <v>3</v>
      </c>
      <c r="BN355" s="17">
        <v>4.3</v>
      </c>
      <c r="BO355" s="17">
        <f t="shared" si="112"/>
        <v>4.1466464999999992</v>
      </c>
      <c r="BP355" s="17">
        <v>3</v>
      </c>
      <c r="BQ355" s="17">
        <v>2.9297491876830688</v>
      </c>
      <c r="BR355" s="17">
        <v>2.7823123577565152</v>
      </c>
      <c r="BS355" s="17"/>
      <c r="BT355" s="17">
        <f t="shared" si="92"/>
        <v>1.0483616045759496</v>
      </c>
      <c r="BU355" s="16"/>
      <c r="BV355" s="16">
        <f>BT355/'Conversions, Sources &amp; Comments'!F352</f>
        <v>17.06545477384595</v>
      </c>
    </row>
    <row r="356" spans="1:74" ht="12.75" customHeight="1">
      <c r="A356" s="13">
        <v>1745</v>
      </c>
      <c r="B356" s="14"/>
      <c r="C356" s="15">
        <v>1388</v>
      </c>
      <c r="D356" s="15">
        <v>935</v>
      </c>
      <c r="E356" s="7"/>
      <c r="F356" s="7"/>
      <c r="G356" s="7"/>
      <c r="H356" s="7"/>
      <c r="I356" s="15">
        <v>2182</v>
      </c>
      <c r="J356" s="15">
        <v>2827</v>
      </c>
      <c r="K356" s="15">
        <v>1352</v>
      </c>
      <c r="L356" s="15">
        <v>1251</v>
      </c>
      <c r="M356" s="15">
        <v>907</v>
      </c>
      <c r="N356" s="7"/>
      <c r="O356" s="7"/>
      <c r="P356" s="15">
        <v>34</v>
      </c>
      <c r="Q356" s="7"/>
      <c r="R356" s="7"/>
      <c r="S356" s="7"/>
      <c r="T356" s="7"/>
      <c r="U356" s="7"/>
      <c r="V356" s="7"/>
      <c r="W356" s="7"/>
      <c r="X356" s="15">
        <v>1942</v>
      </c>
      <c r="Y356" s="7"/>
      <c r="Z356" s="7"/>
      <c r="AA356" s="15">
        <v>10.5</v>
      </c>
      <c r="AB356" s="15">
        <v>2310</v>
      </c>
      <c r="AC356" s="7"/>
      <c r="AD356" s="7"/>
      <c r="AE356" s="17">
        <f>C356*'Conversions, Sources &amp; Comments'!$F353/222.6</f>
        <v>0.38305183468104215</v>
      </c>
      <c r="AF356" s="16"/>
      <c r="AG356" s="16"/>
      <c r="AH356" s="16"/>
      <c r="AI356" s="17">
        <f>'Conversions, Sources &amp; Comments'!$F353*I356/260</f>
        <v>0.51555456769230767</v>
      </c>
      <c r="AJ356" s="17">
        <f>J356*'Conversions, Sources &amp; Comments'!$F353/222.6</f>
        <v>0.78017834052111412</v>
      </c>
      <c r="AK356" s="17">
        <f>K356*'Conversions, Sources &amp; Comments'!$F353/222.6</f>
        <v>0.37311677268643301</v>
      </c>
      <c r="AL356" s="17">
        <f>L356*'Conversions, Sources &amp; Comments'!$F353/260</f>
        <v>0.29558146846153843</v>
      </c>
      <c r="AM356" s="17">
        <f>'Conversions, Sources &amp; Comments'!$F353*P356/0.56</f>
        <v>3.7297878571428567</v>
      </c>
      <c r="AN356" s="17">
        <f>'Conversions, Sources &amp; Comments'!$F353*Q356/0.56</f>
        <v>0</v>
      </c>
      <c r="AO356" s="17"/>
      <c r="AP356" s="17">
        <f>'Conversions, Sources &amp; Comments'!$F353*S356/0.835</f>
        <v>0</v>
      </c>
      <c r="AQ356" s="17">
        <f>'Conversions, Sources &amp; Comments'!$F353*T356/0.835</f>
        <v>0</v>
      </c>
      <c r="AR356" s="17">
        <f>'Conversions, Sources &amp; Comments'!$F353*U356/0.835</f>
        <v>0</v>
      </c>
      <c r="AS356" s="17">
        <f>'Conversions, Sources &amp; Comments'!$F353*V356</f>
        <v>0</v>
      </c>
      <c r="AT356" s="17">
        <f>'Conversions, Sources &amp; Comments'!$F353*W356/0.835</f>
        <v>0</v>
      </c>
      <c r="AU356" s="17">
        <f>'Conversions, Sources &amp; Comments'!$F353*X356/56</f>
        <v>2.1303670642857142</v>
      </c>
      <c r="AV356" s="17"/>
      <c r="AW356" s="17"/>
      <c r="AX356" s="17">
        <f>'Conversions, Sources &amp; Comments'!$F353*AA356/1.069</f>
        <v>0.60339934518241345</v>
      </c>
      <c r="AY356" s="17">
        <f>'Conversions, Sources &amp; Comments'!$F353*AB356/56</f>
        <v>2.5340617499999998</v>
      </c>
      <c r="AZ356" s="17">
        <f>'Conversions, Sources &amp; Comments'!$F353*AC356/0.56</f>
        <v>0</v>
      </c>
      <c r="BA356" s="16"/>
      <c r="BB356" s="17">
        <f>AL356</f>
        <v>0.29558146846153843</v>
      </c>
      <c r="BC356" s="17">
        <v>3.8702033999999998</v>
      </c>
      <c r="BD356" s="17">
        <f t="shared" si="113"/>
        <v>0.38305183468104215</v>
      </c>
      <c r="BE356" s="17"/>
      <c r="BF356" s="17">
        <f t="shared" si="91"/>
        <v>0.66270914680988535</v>
      </c>
      <c r="BG356" s="17">
        <f t="shared" si="93"/>
        <v>0.51555456769230767</v>
      </c>
      <c r="BH356" s="17">
        <v>2.4</v>
      </c>
      <c r="BI356" s="17">
        <v>4</v>
      </c>
      <c r="BJ356" s="17">
        <v>7</v>
      </c>
      <c r="BK356" s="17">
        <f t="shared" si="102"/>
        <v>0.16</v>
      </c>
      <c r="BL356" s="17">
        <f t="shared" si="110"/>
        <v>0.60339934518241345</v>
      </c>
      <c r="BM356" s="17">
        <f t="shared" si="103"/>
        <v>2.5340617499999998</v>
      </c>
      <c r="BN356" s="17">
        <v>4.3</v>
      </c>
      <c r="BO356" s="17">
        <f t="shared" si="112"/>
        <v>3.7297878571428567</v>
      </c>
      <c r="BP356" s="17">
        <f>AY356</f>
        <v>2.5340617499999998</v>
      </c>
      <c r="BQ356" s="17">
        <v>2.955005646197578</v>
      </c>
      <c r="BR356" s="17">
        <v>2.7823123577565152</v>
      </c>
      <c r="BS356" s="17"/>
      <c r="BT356" s="17">
        <f t="shared" si="92"/>
        <v>1.0708883417136708</v>
      </c>
      <c r="BU356" s="16"/>
      <c r="BV356" s="16">
        <f>BT356/'Conversions, Sources &amp; Comments'!F353</f>
        <v>17.43214982653399</v>
      </c>
    </row>
    <row r="357" spans="1:74" ht="12.75" customHeight="1">
      <c r="A357" s="13">
        <v>1746</v>
      </c>
      <c r="B357" s="14"/>
      <c r="C357" s="15">
        <v>1508</v>
      </c>
      <c r="D357" s="15">
        <v>1012</v>
      </c>
      <c r="E357" s="7"/>
      <c r="F357" s="7"/>
      <c r="G357" s="7"/>
      <c r="H357" s="7"/>
      <c r="I357" s="15">
        <v>3071</v>
      </c>
      <c r="J357" s="15">
        <v>2415</v>
      </c>
      <c r="K357" s="15">
        <v>1517</v>
      </c>
      <c r="L357" s="15">
        <v>1446</v>
      </c>
      <c r="M357" s="15">
        <v>1016</v>
      </c>
      <c r="N357" s="7"/>
      <c r="O357" s="7"/>
      <c r="P357" s="15">
        <v>36.9</v>
      </c>
      <c r="Q357" s="7"/>
      <c r="R357" s="7"/>
      <c r="S357" s="15">
        <v>1102</v>
      </c>
      <c r="T357" s="7"/>
      <c r="U357" s="7"/>
      <c r="V357" s="7"/>
      <c r="W357" s="15">
        <v>43.7</v>
      </c>
      <c r="X357" s="15">
        <v>1995</v>
      </c>
      <c r="Y357" s="7"/>
      <c r="Z357" s="7"/>
      <c r="AA357" s="15">
        <v>10.5</v>
      </c>
      <c r="AB357" s="7"/>
      <c r="AC357" s="15">
        <v>22.8</v>
      </c>
      <c r="AD357" s="15"/>
      <c r="AE357" s="17">
        <f>C357*'Conversions, Sources &amp; Comments'!$F354/222.6</f>
        <v>0.4161687079964061</v>
      </c>
      <c r="AF357" s="16"/>
      <c r="AG357" s="16"/>
      <c r="AH357" s="16"/>
      <c r="AI357" s="17">
        <f>'Conversions, Sources &amp; Comments'!$F354*I357/260</f>
        <v>0.72560406846153847</v>
      </c>
      <c r="AJ357" s="17">
        <f>J357*'Conversions, Sources &amp; Comments'!$F354/222.6</f>
        <v>0.66647707547169799</v>
      </c>
      <c r="AK357" s="17">
        <f>K357*'Conversions, Sources &amp; Comments'!$F354/222.6</f>
        <v>0.41865247349505841</v>
      </c>
      <c r="AL357" s="17">
        <f>L357*'Conversions, Sources &amp; Comments'!$F354/260</f>
        <v>0.34165531846153846</v>
      </c>
      <c r="AM357" s="17">
        <f>'Conversions, Sources &amp; Comments'!$F354*P357/0.56</f>
        <v>4.0479168214285703</v>
      </c>
      <c r="AN357" s="17">
        <f>'Conversions, Sources &amp; Comments'!$F354*Q357/0.56</f>
        <v>0</v>
      </c>
      <c r="AO357" s="17"/>
      <c r="AP357" s="17">
        <f>'Conversions, Sources &amp; Comments'!$F354*S357/0.835</f>
        <v>81.07526179640719</v>
      </c>
      <c r="AQ357" s="17">
        <f>'Conversions, Sources &amp; Comments'!$F354*T357/0.835</f>
        <v>0</v>
      </c>
      <c r="AR357" s="17">
        <f>'Conversions, Sources &amp; Comments'!$F354*U357/0.835</f>
        <v>0</v>
      </c>
      <c r="AS357" s="17">
        <f>'Conversions, Sources &amp; Comments'!$F354*V357</f>
        <v>0</v>
      </c>
      <c r="AT357" s="17">
        <f>'Conversions, Sources &amp; Comments'!$F354*W357/0.835</f>
        <v>3.2150534850299399</v>
      </c>
      <c r="AU357" s="17">
        <f>'Conversions, Sources &amp; Comments'!$F354*X357/56</f>
        <v>2.188507875</v>
      </c>
      <c r="AV357" s="17"/>
      <c r="AW357" s="17"/>
      <c r="AX357" s="17">
        <f>'Conversions, Sources &amp; Comments'!$F354*AA357/1.069</f>
        <v>0.60339934518241345</v>
      </c>
      <c r="AY357" s="17">
        <f>'Conversions, Sources &amp; Comments'!$F354*AB357/56</f>
        <v>0</v>
      </c>
      <c r="AZ357" s="17">
        <f>'Conversions, Sources &amp; Comments'!$F354*AC357/0.56</f>
        <v>2.5011518571428568</v>
      </c>
      <c r="BA357" s="16"/>
      <c r="BB357" s="17">
        <f>AL357</f>
        <v>0.34165531846153846</v>
      </c>
      <c r="BC357" s="17">
        <v>3.8702033999999998</v>
      </c>
      <c r="BD357" s="17">
        <f t="shared" si="113"/>
        <v>0.4161687079964061</v>
      </c>
      <c r="BE357" s="17"/>
      <c r="BF357" s="17">
        <f t="shared" si="91"/>
        <v>0.70391806188611206</v>
      </c>
      <c r="BG357" s="17">
        <f t="shared" si="93"/>
        <v>0.72560406846153847</v>
      </c>
      <c r="BH357" s="17">
        <f t="shared" ref="BH357:BH384" si="114">AZ357</f>
        <v>2.5011518571428568</v>
      </c>
      <c r="BI357" s="17">
        <v>4</v>
      </c>
      <c r="BJ357" s="17">
        <v>7</v>
      </c>
      <c r="BK357" s="17">
        <f t="shared" si="102"/>
        <v>0.16674345714285713</v>
      </c>
      <c r="BL357" s="17">
        <f t="shared" si="110"/>
        <v>0.60339934518241345</v>
      </c>
      <c r="BM357" s="17">
        <f t="shared" si="103"/>
        <v>2.5340617499999998</v>
      </c>
      <c r="BN357" s="17">
        <v>4.3</v>
      </c>
      <c r="BO357" s="17">
        <f t="shared" si="112"/>
        <v>4.0479168214285703</v>
      </c>
      <c r="BP357" s="17">
        <v>2.5340617499999998</v>
      </c>
      <c r="BQ357" s="17">
        <v>2.6310463468933416</v>
      </c>
      <c r="BR357" s="17">
        <v>2.7823123577565152</v>
      </c>
      <c r="BS357" s="17"/>
      <c r="BT357" s="17">
        <f t="shared" si="92"/>
        <v>1.1205644275911097</v>
      </c>
      <c r="BU357" s="16"/>
      <c r="BV357" s="16">
        <f>BT357/'Conversions, Sources &amp; Comments'!F354</f>
        <v>18.240787793799136</v>
      </c>
    </row>
    <row r="358" spans="1:74" ht="12.75" customHeight="1">
      <c r="A358" s="13">
        <v>1747</v>
      </c>
      <c r="B358" s="14"/>
      <c r="C358" s="15">
        <v>1093</v>
      </c>
      <c r="D358" s="15">
        <v>858</v>
      </c>
      <c r="E358" s="7"/>
      <c r="F358" s="7"/>
      <c r="G358" s="7"/>
      <c r="H358" s="7"/>
      <c r="I358" s="15">
        <v>2196</v>
      </c>
      <c r="J358" s="15">
        <v>1750</v>
      </c>
      <c r="K358" s="15">
        <v>1089</v>
      </c>
      <c r="L358" s="15">
        <v>1063</v>
      </c>
      <c r="M358" s="15">
        <v>831</v>
      </c>
      <c r="N358" s="7"/>
      <c r="O358" s="7"/>
      <c r="P358" s="15">
        <v>35.1</v>
      </c>
      <c r="Q358" s="7"/>
      <c r="R358" s="7"/>
      <c r="S358" s="7"/>
      <c r="T358" s="7"/>
      <c r="U358" s="7"/>
      <c r="V358" s="7"/>
      <c r="W358" s="15">
        <v>42</v>
      </c>
      <c r="X358" s="15">
        <v>2082</v>
      </c>
      <c r="Y358" s="7"/>
      <c r="Z358" s="7"/>
      <c r="AA358" s="15">
        <v>10.5</v>
      </c>
      <c r="AB358" s="7"/>
      <c r="AC358" s="15">
        <v>24.7</v>
      </c>
      <c r="AD358" s="15"/>
      <c r="AE358" s="17">
        <f>C358*'Conversions, Sources &amp; Comments'!$F355/222.6</f>
        <v>0.30163952111410602</v>
      </c>
      <c r="AF358" s="16"/>
      <c r="AG358" s="16"/>
      <c r="AH358" s="16"/>
      <c r="AI358" s="17">
        <f>'Conversions, Sources &amp; Comments'!$F355*I358/260</f>
        <v>0.51886243384615383</v>
      </c>
      <c r="AJ358" s="17">
        <f>J358*'Conversions, Sources &amp; Comments'!$F355/222.6</f>
        <v>0.48295440251572325</v>
      </c>
      <c r="AK358" s="17">
        <f>K358*'Conversions, Sources &amp; Comments'!$F355/222.6</f>
        <v>0.30053562533692718</v>
      </c>
      <c r="AL358" s="17">
        <f>L358*'Conversions, Sources &amp; Comments'!$F355/260</f>
        <v>0.25116155153846148</v>
      </c>
      <c r="AM358" s="17">
        <f>'Conversions, Sources &amp; Comments'!$F355*P358/0.56</f>
        <v>3.8504574642857134</v>
      </c>
      <c r="AN358" s="17">
        <f>'Conversions, Sources &amp; Comments'!$F355*Q358/0.56</f>
        <v>0</v>
      </c>
      <c r="AO358" s="17"/>
      <c r="AP358" s="17">
        <f>'Conversions, Sources &amp; Comments'!$F355*S358/0.835</f>
        <v>0</v>
      </c>
      <c r="AQ358" s="17">
        <f>'Conversions, Sources &amp; Comments'!$F355*T358/0.835</f>
        <v>0</v>
      </c>
      <c r="AR358" s="17">
        <f>'Conversions, Sources &amp; Comments'!$F355*U358/0.835</f>
        <v>0</v>
      </c>
      <c r="AS358" s="17">
        <f>'Conversions, Sources &amp; Comments'!$F355*V358</f>
        <v>0</v>
      </c>
      <c r="AT358" s="17">
        <f>'Conversions, Sources &amp; Comments'!$F355*W358/0.835</f>
        <v>3.0899827544910177</v>
      </c>
      <c r="AU358" s="17">
        <f>'Conversions, Sources &amp; Comments'!$F355*X358/56</f>
        <v>2.283946564285714</v>
      </c>
      <c r="AV358" s="17"/>
      <c r="AW358" s="17"/>
      <c r="AX358" s="17">
        <f>'Conversions, Sources &amp; Comments'!$F355*AA358/1.069</f>
        <v>0.60339934518241345</v>
      </c>
      <c r="AY358" s="17">
        <f>'Conversions, Sources &amp; Comments'!$F355*AB358/56</f>
        <v>0</v>
      </c>
      <c r="AZ358" s="17">
        <f>'Conversions, Sources &amp; Comments'!$F355*AC358/0.56</f>
        <v>2.7095811785714279</v>
      </c>
      <c r="BA358" s="16"/>
      <c r="BB358" s="17">
        <f>AL358</f>
        <v>0.25116155153846148</v>
      </c>
      <c r="BC358" s="17">
        <v>3.8702033999999998</v>
      </c>
      <c r="BD358" s="17">
        <f t="shared" si="113"/>
        <v>0.30163952111410602</v>
      </c>
      <c r="BE358" s="17"/>
      <c r="BF358" s="17">
        <f t="shared" ref="BF358:BF376" si="115">0.074702+1.244348*BD358+(0.011645+0.017128)*BC358</f>
        <v>0.56140389724749551</v>
      </c>
      <c r="BG358" s="17">
        <f t="shared" si="93"/>
        <v>0.51886243384615383</v>
      </c>
      <c r="BH358" s="17">
        <f t="shared" si="114"/>
        <v>2.7095811785714279</v>
      </c>
      <c r="BI358" s="17">
        <v>4</v>
      </c>
      <c r="BJ358" s="17">
        <v>7</v>
      </c>
      <c r="BK358" s="17">
        <f t="shared" si="102"/>
        <v>0.1806387452380952</v>
      </c>
      <c r="BL358" s="17">
        <f t="shared" si="110"/>
        <v>0.60339934518241345</v>
      </c>
      <c r="BM358" s="17">
        <f t="shared" si="103"/>
        <v>2.5340617499999998</v>
      </c>
      <c r="BN358" s="17">
        <v>4.3</v>
      </c>
      <c r="BO358" s="17">
        <f t="shared" si="112"/>
        <v>3.8504574642857134</v>
      </c>
      <c r="BP358" s="17">
        <v>2.5340617499999998</v>
      </c>
      <c r="BQ358" s="17">
        <v>2.6310463468933416</v>
      </c>
      <c r="BR358" s="17">
        <v>2.7823123577565152</v>
      </c>
      <c r="BS358" s="17"/>
      <c r="BT358" s="17">
        <f t="shared" ref="BT358:BT376" si="116">(182*$BF358+$BG$6*$BG358+$BH$6*$BH358+$BI$6*$BI358+$BJ$6*$BJ358+$BK$6*$BK358+$BL$6*$BL358+$BM$6*$BM358+$BN$6*$BN358+$BO$6*$BO358+$BP$6*$BP358+5*$BQ358)/414.8987</f>
        <v>1.0457032145897085</v>
      </c>
      <c r="BU358" s="16"/>
      <c r="BV358" s="16">
        <f>BT358/'Conversions, Sources &amp; Comments'!F355</f>
        <v>17.022180932183471</v>
      </c>
    </row>
    <row r="359" spans="1:74" ht="12.75" customHeight="1">
      <c r="A359" s="13">
        <v>1748</v>
      </c>
      <c r="B359" s="14"/>
      <c r="C359" s="15">
        <v>1190</v>
      </c>
      <c r="D359" s="15">
        <v>975</v>
      </c>
      <c r="E359" s="15">
        <v>2231</v>
      </c>
      <c r="F359" s="7"/>
      <c r="G359" s="15">
        <v>1260</v>
      </c>
      <c r="H359" s="15">
        <v>892</v>
      </c>
      <c r="I359" s="15">
        <v>1948</v>
      </c>
      <c r="J359" s="15">
        <v>1944</v>
      </c>
      <c r="K359" s="15">
        <v>1144</v>
      </c>
      <c r="L359" s="15">
        <v>1057</v>
      </c>
      <c r="M359" s="15">
        <v>794</v>
      </c>
      <c r="N359" s="7"/>
      <c r="O359" s="7"/>
      <c r="P359" s="15">
        <v>36.5</v>
      </c>
      <c r="Q359" s="7"/>
      <c r="R359" s="7"/>
      <c r="S359" s="15">
        <v>1102</v>
      </c>
      <c r="T359" s="7"/>
      <c r="U359" s="7"/>
      <c r="V359" s="7"/>
      <c r="W359" s="7"/>
      <c r="X359" s="15">
        <v>1995</v>
      </c>
      <c r="Y359" s="7"/>
      <c r="Z359" s="7"/>
      <c r="AA359" s="15">
        <v>10.5</v>
      </c>
      <c r="AB359" s="15">
        <v>2537</v>
      </c>
      <c r="AC359" s="15">
        <v>24.1</v>
      </c>
      <c r="AD359" s="15"/>
      <c r="AE359" s="17">
        <f>C359*'Conversions, Sources &amp; Comments'!$F356/222.6</f>
        <v>0.30592622641509432</v>
      </c>
      <c r="AF359" s="17">
        <f>E359*'Conversions, Sources &amp; Comments'!$F356/222.6</f>
        <v>0.57354740431266849</v>
      </c>
      <c r="AG359" s="16"/>
      <c r="AH359" s="17">
        <f>G359*'Conversions, Sources &amp; Comments'!$F356/222.6</f>
        <v>0.32392188679245287</v>
      </c>
      <c r="AI359" s="17">
        <f>'Conversions, Sources &amp; Comments'!$F356*I359/260</f>
        <v>0.4287562984615384</v>
      </c>
      <c r="AJ359" s="17">
        <f>J359*'Conversions, Sources &amp; Comments'!$F356/222.6</f>
        <v>0.49976519676549863</v>
      </c>
      <c r="AK359" s="17">
        <f>K359*'Conversions, Sources &amp; Comments'!$F356/222.6</f>
        <v>0.29410050673854449</v>
      </c>
      <c r="AL359" s="17">
        <f>L359*'Conversions, Sources &amp; Comments'!$F356/260</f>
        <v>0.23264651307692308</v>
      </c>
      <c r="AM359" s="17">
        <f>'Conversions, Sources &amp; Comments'!$F356*P359/0.56</f>
        <v>3.729921964285714</v>
      </c>
      <c r="AN359" s="17">
        <f>'Conversions, Sources &amp; Comments'!$F356*Q359/0.56</f>
        <v>0</v>
      </c>
      <c r="AO359" s="17"/>
      <c r="AP359" s="17">
        <f>'Conversions, Sources &amp; Comments'!$F356*S359/0.835</f>
        <v>75.524877125748503</v>
      </c>
      <c r="AQ359" s="17">
        <f>'Conversions, Sources &amp; Comments'!$F356*T359/0.835</f>
        <v>0</v>
      </c>
      <c r="AR359" s="17">
        <f>'Conversions, Sources &amp; Comments'!$F356*U359/0.835</f>
        <v>0</v>
      </c>
      <c r="AS359" s="17">
        <f>'Conversions, Sources &amp; Comments'!$F356*V359</f>
        <v>0</v>
      </c>
      <c r="AT359" s="17">
        <f>'Conversions, Sources &amp; Comments'!$F356*W359/0.835</f>
        <v>0</v>
      </c>
      <c r="AU359" s="17">
        <f>'Conversions, Sources &amp; Comments'!$F356*X359/56</f>
        <v>2.0386833750000002</v>
      </c>
      <c r="AV359" s="17"/>
      <c r="AW359" s="17"/>
      <c r="AX359" s="17">
        <f>'Conversions, Sources &amp; Comments'!$F356*AA359/1.069</f>
        <v>0.56209083255378856</v>
      </c>
      <c r="AY359" s="17">
        <f>'Conversions, Sources &amp; Comments'!$F356*AB359/56</f>
        <v>2.5925512392857142</v>
      </c>
      <c r="AZ359" s="17">
        <f>'Conversions, Sources &amp; Comments'!$F356*AC359/0.56</f>
        <v>2.4627703928571427</v>
      </c>
      <c r="BA359" s="16"/>
      <c r="BB359" s="17">
        <f>AH359</f>
        <v>0.32392188679245287</v>
      </c>
      <c r="BC359" s="17">
        <v>3.6052505999999997</v>
      </c>
      <c r="BD359" s="17">
        <f t="shared" si="113"/>
        <v>0.30592622641509432</v>
      </c>
      <c r="BE359" s="17"/>
      <c r="BF359" s="17">
        <f t="shared" si="115"/>
        <v>0.55911456350096977</v>
      </c>
      <c r="BG359" s="17">
        <f t="shared" si="93"/>
        <v>0.4287562984615384</v>
      </c>
      <c r="BH359" s="17">
        <f t="shared" si="114"/>
        <v>2.4627703928571427</v>
      </c>
      <c r="BI359" s="17">
        <v>4</v>
      </c>
      <c r="BJ359" s="17">
        <v>7</v>
      </c>
      <c r="BK359" s="17">
        <f t="shared" si="102"/>
        <v>0.16418469285714285</v>
      </c>
      <c r="BL359" s="17">
        <f t="shared" si="110"/>
        <v>0.56209083255378856</v>
      </c>
      <c r="BM359" s="17">
        <f t="shared" si="103"/>
        <v>2.5925512392857142</v>
      </c>
      <c r="BN359" s="17">
        <v>4.3</v>
      </c>
      <c r="BO359" s="17">
        <f t="shared" si="112"/>
        <v>3.729921964285714</v>
      </c>
      <c r="BP359" s="17">
        <f>AY359</f>
        <v>2.5925512392857142</v>
      </c>
      <c r="BQ359" s="17">
        <v>2.6310463468933416</v>
      </c>
      <c r="BR359" s="17">
        <v>2.7823123577565152</v>
      </c>
      <c r="BS359" s="17"/>
      <c r="BT359" s="17">
        <f t="shared" si="116"/>
        <v>0.99773424002224731</v>
      </c>
      <c r="BU359" s="16"/>
      <c r="BV359" s="16">
        <f>BT359/'Conversions, Sources &amp; Comments'!F356</f>
        <v>17.434920369031097</v>
      </c>
    </row>
    <row r="360" spans="1:74" ht="12.75" customHeight="1">
      <c r="A360" s="13">
        <v>1749</v>
      </c>
      <c r="B360" s="14"/>
      <c r="C360" s="15">
        <v>1458</v>
      </c>
      <c r="D360" s="15">
        <v>830</v>
      </c>
      <c r="E360" s="7"/>
      <c r="F360" s="7"/>
      <c r="G360" s="7"/>
      <c r="H360" s="7"/>
      <c r="I360" s="15">
        <v>1808</v>
      </c>
      <c r="J360" s="15">
        <v>2331</v>
      </c>
      <c r="K360" s="15">
        <v>1386</v>
      </c>
      <c r="L360" s="15">
        <v>1157</v>
      </c>
      <c r="M360" s="15">
        <v>778</v>
      </c>
      <c r="N360" s="7"/>
      <c r="O360" s="7"/>
      <c r="P360" s="15">
        <v>36.700000000000003</v>
      </c>
      <c r="Q360" s="7"/>
      <c r="R360" s="7"/>
      <c r="S360" s="7"/>
      <c r="T360" s="7"/>
      <c r="U360" s="15">
        <v>77</v>
      </c>
      <c r="V360" s="7"/>
      <c r="W360" s="15">
        <v>42</v>
      </c>
      <c r="X360" s="15">
        <v>2100</v>
      </c>
      <c r="Y360" s="7"/>
      <c r="Z360" s="7"/>
      <c r="AA360" s="15">
        <v>10.93</v>
      </c>
      <c r="AB360" s="15">
        <v>3150</v>
      </c>
      <c r="AC360" s="15">
        <v>19.399999999999999</v>
      </c>
      <c r="AD360" s="15"/>
      <c r="AE360" s="17">
        <f>C360*'Conversions, Sources &amp; Comments'!$F357/222.6</f>
        <v>0.37482389757412399</v>
      </c>
      <c r="AF360" s="16"/>
      <c r="AG360" s="16"/>
      <c r="AH360" s="16"/>
      <c r="AI360" s="17">
        <f>'Conversions, Sources &amp; Comments'!$F357*I360/260</f>
        <v>0.39794219076923071</v>
      </c>
      <c r="AJ360" s="17">
        <f>J360*'Conversions, Sources &amp; Comments'!$F357/222.6</f>
        <v>0.59925549056603766</v>
      </c>
      <c r="AK360" s="17">
        <f>K360*'Conversions, Sources &amp; Comments'!$F357/222.6</f>
        <v>0.35631407547169813</v>
      </c>
      <c r="AL360" s="17">
        <f>L360*'Conversions, Sources &amp; Comments'!$F357/260</f>
        <v>0.25465659000000002</v>
      </c>
      <c r="AM360" s="17">
        <f>'Conversions, Sources &amp; Comments'!$F357*P360/0.56</f>
        <v>3.7503598928571424</v>
      </c>
      <c r="AN360" s="17">
        <f>'Conversions, Sources &amp; Comments'!$F357*Q360/0.56</f>
        <v>0</v>
      </c>
      <c r="AO360" s="17"/>
      <c r="AP360" s="17">
        <f>'Conversions, Sources &amp; Comments'!$F357*S360/0.835</f>
        <v>0</v>
      </c>
      <c r="AQ360" s="17">
        <f>'Conversions, Sources &amp; Comments'!$F357*T360/0.835</f>
        <v>0</v>
      </c>
      <c r="AR360" s="17">
        <f>'Conversions, Sources &amp; Comments'!$F357*U360/0.835</f>
        <v>5.2771465868263467</v>
      </c>
      <c r="AS360" s="17">
        <f>'Conversions, Sources &amp; Comments'!$F357*V360</f>
        <v>0</v>
      </c>
      <c r="AT360" s="17">
        <f>'Conversions, Sources &amp; Comments'!$F357*W360/0.835</f>
        <v>2.8784435928143712</v>
      </c>
      <c r="AU360" s="17">
        <f>'Conversions, Sources &amp; Comments'!$F357*X360/56</f>
        <v>2.1459824999999997</v>
      </c>
      <c r="AV360" s="17"/>
      <c r="AW360" s="17"/>
      <c r="AX360" s="17">
        <f>'Conversions, Sources &amp; Comments'!$F357*AA360/1.069</f>
        <v>0.5851097904583723</v>
      </c>
      <c r="AY360" s="17">
        <f>'Conversions, Sources &amp; Comments'!$F357*AB360/56</f>
        <v>3.21897375</v>
      </c>
      <c r="AZ360" s="17">
        <f>'Conversions, Sources &amp; Comments'!$F357*AC360/0.56</f>
        <v>1.9824790714285709</v>
      </c>
      <c r="BA360" s="17">
        <v>1.8333333333333335</v>
      </c>
      <c r="BB360" s="17">
        <f>AL360</f>
        <v>0.25465659000000002</v>
      </c>
      <c r="BC360" s="17">
        <v>3.6052505999999997</v>
      </c>
      <c r="BD360" s="17">
        <f t="shared" si="113"/>
        <v>0.37482389757412399</v>
      </c>
      <c r="BE360" s="17"/>
      <c r="BF360" s="17">
        <f t="shared" si="115"/>
        <v>0.64484724281236605</v>
      </c>
      <c r="BG360" s="17">
        <f t="shared" ref="BG360:BG383" si="117">AI360</f>
        <v>0.39794219076923071</v>
      </c>
      <c r="BH360" s="17">
        <f t="shared" si="114"/>
        <v>1.9824790714285709</v>
      </c>
      <c r="BI360" s="17">
        <v>4</v>
      </c>
      <c r="BJ360" s="17">
        <v>7</v>
      </c>
      <c r="BK360" s="17">
        <f t="shared" si="102"/>
        <v>0.1321652714285714</v>
      </c>
      <c r="BL360" s="17">
        <f t="shared" si="110"/>
        <v>0.5851097904583723</v>
      </c>
      <c r="BM360" s="17">
        <f t="shared" si="103"/>
        <v>3.21897375</v>
      </c>
      <c r="BN360" s="17">
        <f>AR360</f>
        <v>5.2771465868263467</v>
      </c>
      <c r="BO360" s="17">
        <f t="shared" si="112"/>
        <v>3.7503598928571424</v>
      </c>
      <c r="BP360" s="17">
        <f>AY360</f>
        <v>3.21897375</v>
      </c>
      <c r="BQ360" s="17">
        <v>2.4614681267459586</v>
      </c>
      <c r="BR360" s="17">
        <v>2.6035770885216212</v>
      </c>
      <c r="BS360" s="17"/>
      <c r="BT360" s="17">
        <f t="shared" si="116"/>
        <v>1.0251777041865715</v>
      </c>
      <c r="BU360" s="16"/>
      <c r="BV360" s="16">
        <f>BT360/'Conversions, Sources &amp; Comments'!F357</f>
        <v>17.914481551921526</v>
      </c>
    </row>
    <row r="361" spans="1:74" ht="12.75" customHeight="1">
      <c r="A361" s="13">
        <v>1750</v>
      </c>
      <c r="B361" s="14"/>
      <c r="C361" s="15">
        <v>1470</v>
      </c>
      <c r="D361" s="15">
        <v>773</v>
      </c>
      <c r="E361" s="7"/>
      <c r="F361" s="15">
        <v>1194</v>
      </c>
      <c r="G361" s="15">
        <v>1150</v>
      </c>
      <c r="H361" s="15">
        <v>700</v>
      </c>
      <c r="I361" s="15">
        <v>1842</v>
      </c>
      <c r="J361" s="15">
        <v>2090</v>
      </c>
      <c r="K361" s="15">
        <v>1253</v>
      </c>
      <c r="L361" s="15">
        <v>1172</v>
      </c>
      <c r="M361" s="15">
        <v>745</v>
      </c>
      <c r="N361" s="7"/>
      <c r="O361" s="7"/>
      <c r="P361" s="15">
        <v>29.4</v>
      </c>
      <c r="Q361" s="7"/>
      <c r="R361" s="7"/>
      <c r="S361" s="15">
        <v>945</v>
      </c>
      <c r="T361" s="7"/>
      <c r="U361" s="15">
        <v>70</v>
      </c>
      <c r="V361" s="15">
        <v>945</v>
      </c>
      <c r="W361" s="15">
        <v>45.5</v>
      </c>
      <c r="X361" s="15">
        <v>2152</v>
      </c>
      <c r="Y361" s="7"/>
      <c r="Z361" s="7"/>
      <c r="AA361" s="15">
        <v>11.3</v>
      </c>
      <c r="AB361" s="15">
        <v>2940</v>
      </c>
      <c r="AC361" s="15">
        <v>18.8</v>
      </c>
      <c r="AD361" s="15"/>
      <c r="AE361" s="17">
        <f>C361*'Conversions, Sources &amp; Comments'!$F358/222.6</f>
        <v>0.37790886792452827</v>
      </c>
      <c r="AF361" s="16"/>
      <c r="AG361" s="17">
        <f>F361*'Conversions, Sources &amp; Comments'!$F358/222.6</f>
        <v>0.30695454986522913</v>
      </c>
      <c r="AH361" s="17">
        <f>G361*'Conversions, Sources &amp; Comments'!$F358/222.6</f>
        <v>0.29564299191374666</v>
      </c>
      <c r="AI361" s="17">
        <f>'Conversions, Sources &amp; Comments'!$F358*I361/260</f>
        <v>0.40542561692307694</v>
      </c>
      <c r="AJ361" s="17">
        <f>J361*'Conversions, Sources &amp; Comments'!$F358/222.6</f>
        <v>0.53729900269541775</v>
      </c>
      <c r="AK361" s="17">
        <f>K361*'Conversions, Sources &amp; Comments'!$F358/222.6</f>
        <v>0.32212232075471697</v>
      </c>
      <c r="AL361" s="17">
        <f>L361*'Conversions, Sources &amp; Comments'!$F358/260</f>
        <v>0.25795810153846155</v>
      </c>
      <c r="AM361" s="17">
        <f>'Conversions, Sources &amp; Comments'!$F358*P361/0.56</f>
        <v>3.0043754999999996</v>
      </c>
      <c r="AN361" s="17">
        <f>'Conversions, Sources &amp; Comments'!$F358*Q361/0.56</f>
        <v>0</v>
      </c>
      <c r="AO361" s="17"/>
      <c r="AP361" s="17">
        <f>'Conversions, Sources &amp; Comments'!$F358*S361/0.835</f>
        <v>64.764980838323353</v>
      </c>
      <c r="AQ361" s="17">
        <f>'Conversions, Sources &amp; Comments'!$F358*T361/0.835</f>
        <v>0</v>
      </c>
      <c r="AR361" s="17">
        <f>'Conversions, Sources &amp; Comments'!$F358*U361/0.835</f>
        <v>4.7974059880239528</v>
      </c>
      <c r="AS361" s="17">
        <f>'Conversions, Sources &amp; Comments'!$F358*V361</f>
        <v>54.078758999999998</v>
      </c>
      <c r="AT361" s="17">
        <f>'Conversions, Sources &amp; Comments'!$F358*W361/0.835</f>
        <v>3.1183138922155687</v>
      </c>
      <c r="AU361" s="17">
        <f>'Conversions, Sources &amp; Comments'!$F358*X361/56</f>
        <v>2.1991211142857141</v>
      </c>
      <c r="AV361" s="17"/>
      <c r="AW361" s="17"/>
      <c r="AX361" s="17">
        <f>'Conversions, Sources &amp; Comments'!$F358*AA361/1.069</f>
        <v>0.60491680074836296</v>
      </c>
      <c r="AY361" s="17">
        <f>'Conversions, Sources &amp; Comments'!$F358*AB361/56</f>
        <v>3.0043754999999996</v>
      </c>
      <c r="AZ361" s="17">
        <f>'Conversions, Sources &amp; Comments'!$F358*AC361/0.56</f>
        <v>1.9211652857142854</v>
      </c>
      <c r="BA361" s="17">
        <v>1.5384615384615383</v>
      </c>
      <c r="BB361" s="17">
        <f>AH361</f>
        <v>0.29564299191374666</v>
      </c>
      <c r="BC361" s="17">
        <v>4.0058340000000001</v>
      </c>
      <c r="BD361" s="17">
        <f t="shared" si="113"/>
        <v>0.37790886792452827</v>
      </c>
      <c r="BE361" s="17"/>
      <c r="BF361" s="17">
        <f t="shared" si="115"/>
        <v>0.6602120056661509</v>
      </c>
      <c r="BG361" s="17">
        <f t="shared" si="117"/>
        <v>0.40542561692307694</v>
      </c>
      <c r="BH361" s="17">
        <f t="shared" si="114"/>
        <v>1.9211652857142854</v>
      </c>
      <c r="BI361" s="17">
        <v>4</v>
      </c>
      <c r="BJ361" s="17">
        <v>7</v>
      </c>
      <c r="BK361" s="17">
        <f t="shared" si="102"/>
        <v>0.12807768571428568</v>
      </c>
      <c r="BL361" s="17">
        <f t="shared" si="110"/>
        <v>0.60491680074836296</v>
      </c>
      <c r="BM361" s="17">
        <f t="shared" si="103"/>
        <v>3.0043754999999996</v>
      </c>
      <c r="BN361" s="17">
        <f>AR361</f>
        <v>4.7974059880239528</v>
      </c>
      <c r="BO361" s="17">
        <f t="shared" si="112"/>
        <v>3.0043754999999996</v>
      </c>
      <c r="BP361" s="17">
        <f>AY361</f>
        <v>3.0043754999999996</v>
      </c>
      <c r="BQ361" s="17">
        <v>2.3452511608476461</v>
      </c>
      <c r="BR361" s="17">
        <v>2.5835852176664593</v>
      </c>
      <c r="BS361" s="17"/>
      <c r="BT361" s="17">
        <f t="shared" si="116"/>
        <v>1.0226431815224146</v>
      </c>
      <c r="BU361" s="16"/>
      <c r="BV361" s="16">
        <f>BT361/'Conversions, Sources &amp; Comments'!F358</f>
        <v>17.870192001607911</v>
      </c>
    </row>
    <row r="362" spans="1:74" ht="12.75" customHeight="1">
      <c r="A362" s="13">
        <v>1751</v>
      </c>
      <c r="B362" s="14"/>
      <c r="C362" s="7"/>
      <c r="D362" s="15">
        <v>752</v>
      </c>
      <c r="E362" s="15">
        <v>1820</v>
      </c>
      <c r="F362" s="7"/>
      <c r="G362" s="7"/>
      <c r="H362" s="15">
        <v>560</v>
      </c>
      <c r="I362" s="15">
        <v>1712</v>
      </c>
      <c r="J362" s="15">
        <v>1764</v>
      </c>
      <c r="K362" s="15">
        <v>1214</v>
      </c>
      <c r="L362" s="15">
        <v>1109</v>
      </c>
      <c r="M362" s="15">
        <v>695</v>
      </c>
      <c r="N362" s="7"/>
      <c r="O362" s="7"/>
      <c r="P362" s="15">
        <v>28.6</v>
      </c>
      <c r="Q362" s="7"/>
      <c r="R362" s="7"/>
      <c r="S362" s="7"/>
      <c r="T362" s="7"/>
      <c r="U362" s="15">
        <v>75.599999999999994</v>
      </c>
      <c r="V362" s="7"/>
      <c r="W362" s="7"/>
      <c r="X362" s="15">
        <v>2100</v>
      </c>
      <c r="Y362" s="7"/>
      <c r="Z362" s="7"/>
      <c r="AA362" s="15">
        <v>11.3</v>
      </c>
      <c r="AB362" s="15">
        <v>3780</v>
      </c>
      <c r="AC362" s="15">
        <v>19.100000000000001</v>
      </c>
      <c r="AD362" s="15"/>
      <c r="AE362" s="16"/>
      <c r="AF362" s="17">
        <f>E362*'Conversions, Sources &amp; Comments'!$F359/222.6</f>
        <v>0.43037358490566036</v>
      </c>
      <c r="AG362" s="16"/>
      <c r="AH362" s="16"/>
      <c r="AI362" s="17">
        <f>'Conversions, Sources &amp; Comments'!$F359*I362/260</f>
        <v>0.34660098461538458</v>
      </c>
      <c r="AJ362" s="17">
        <f>J362*'Conversions, Sources &amp; Comments'!$F359/222.6</f>
        <v>0.41713132075471698</v>
      </c>
      <c r="AK362" s="17">
        <f>K362*'Conversions, Sources &amp; Comments'!$F359/222.6</f>
        <v>0.2870733692722372</v>
      </c>
      <c r="AL362" s="17">
        <f>L362*'Conversions, Sources &amp; Comments'!$F359/260</f>
        <v>0.22452131538461537</v>
      </c>
      <c r="AM362" s="17">
        <f>'Conversions, Sources &amp; Comments'!$F359*P362/0.56</f>
        <v>2.6882978571428571</v>
      </c>
      <c r="AN362" s="17">
        <f>'Conversions, Sources &amp; Comments'!$F359*Q362/0.56</f>
        <v>0</v>
      </c>
      <c r="AO362" s="17"/>
      <c r="AP362" s="17">
        <f>'Conversions, Sources &amp; Comments'!$F359*S362/0.835</f>
        <v>0</v>
      </c>
      <c r="AQ362" s="17">
        <f>'Conversions, Sources &amp; Comments'!$F359*T362/0.835</f>
        <v>0</v>
      </c>
      <c r="AR362" s="17">
        <f>'Conversions, Sources &amp; Comments'!$F359*U362/0.835</f>
        <v>4.7657877844311374</v>
      </c>
      <c r="AS362" s="17">
        <f>'Conversions, Sources &amp; Comments'!$F359*V362</f>
        <v>0</v>
      </c>
      <c r="AT362" s="17">
        <f>'Conversions, Sources &amp; Comments'!$F359*W362/0.835</f>
        <v>0</v>
      </c>
      <c r="AU362" s="17">
        <f>'Conversions, Sources &amp; Comments'!$F359*X362/56</f>
        <v>1.9739249999999999</v>
      </c>
      <c r="AV362" s="17"/>
      <c r="AW362" s="17"/>
      <c r="AX362" s="17">
        <f>'Conversions, Sources &amp; Comments'!$F359*AA362/1.069</f>
        <v>0.55641665107577176</v>
      </c>
      <c r="AY362" s="17">
        <f>'Conversions, Sources &amp; Comments'!$F359*AB362/56</f>
        <v>3.5530649999999997</v>
      </c>
      <c r="AZ362" s="17">
        <f>'Conversions, Sources &amp; Comments'!$F359*AC362/0.56</f>
        <v>1.7953317857142856</v>
      </c>
      <c r="BA362" s="16"/>
      <c r="BB362" s="17">
        <f>AL362</f>
        <v>0.22452131538461537</v>
      </c>
      <c r="BC362" s="17">
        <v>3.3161940000000003</v>
      </c>
      <c r="BD362" s="17">
        <f>AK362</f>
        <v>0.2870733692722372</v>
      </c>
      <c r="BE362" s="17"/>
      <c r="BF362" s="17">
        <f t="shared" si="115"/>
        <v>0.52733802286916975</v>
      </c>
      <c r="BG362" s="17">
        <f t="shared" si="117"/>
        <v>0.34660098461538458</v>
      </c>
      <c r="BH362" s="17">
        <f t="shared" si="114"/>
        <v>1.7953317857142856</v>
      </c>
      <c r="BI362" s="17">
        <v>4</v>
      </c>
      <c r="BJ362" s="17">
        <v>7</v>
      </c>
      <c r="BK362" s="17">
        <f t="shared" si="102"/>
        <v>0.11968878571428571</v>
      </c>
      <c r="BL362" s="17">
        <f t="shared" si="110"/>
        <v>0.55641665107577176</v>
      </c>
      <c r="BM362" s="17">
        <f t="shared" si="103"/>
        <v>3.5530649999999997</v>
      </c>
      <c r="BN362" s="17">
        <f>AR362</f>
        <v>4.7657877844311374</v>
      </c>
      <c r="BO362" s="17">
        <f t="shared" si="112"/>
        <v>2.6882978571428571</v>
      </c>
      <c r="BP362" s="17">
        <f>AY362</f>
        <v>3.5530649999999997</v>
      </c>
      <c r="BQ362" s="17">
        <v>2.5298522566282133</v>
      </c>
      <c r="BR362" s="17">
        <v>2.5835852176664593</v>
      </c>
      <c r="BS362" s="17"/>
      <c r="BT362" s="17">
        <f t="shared" si="116"/>
        <v>0.93351162049329606</v>
      </c>
      <c r="BU362" s="16"/>
      <c r="BV362" s="16">
        <f>BT362/'Conversions, Sources &amp; Comments'!F359</f>
        <v>17.734557173397473</v>
      </c>
    </row>
    <row r="363" spans="1:74" ht="12.75" customHeight="1">
      <c r="A363" s="13">
        <v>1752</v>
      </c>
      <c r="B363" s="14"/>
      <c r="C363" s="15">
        <v>1268</v>
      </c>
      <c r="D363" s="15">
        <v>768</v>
      </c>
      <c r="E363" s="7"/>
      <c r="F363" s="7"/>
      <c r="G363" s="7"/>
      <c r="H363" s="15">
        <v>700</v>
      </c>
      <c r="I363" s="15">
        <v>1930</v>
      </c>
      <c r="J363" s="15">
        <v>1598</v>
      </c>
      <c r="K363" s="15">
        <v>1160</v>
      </c>
      <c r="L363" s="15">
        <v>990</v>
      </c>
      <c r="M363" s="15">
        <v>697</v>
      </c>
      <c r="N363" s="7"/>
      <c r="O363" s="7"/>
      <c r="P363" s="15">
        <v>29.2</v>
      </c>
      <c r="Q363" s="7"/>
      <c r="R363" s="7"/>
      <c r="S363" s="15">
        <v>945</v>
      </c>
      <c r="T363" s="7"/>
      <c r="U363" s="7"/>
      <c r="V363" s="7"/>
      <c r="W363" s="15">
        <v>42</v>
      </c>
      <c r="X363" s="15">
        <v>2100</v>
      </c>
      <c r="Y363" s="7"/>
      <c r="Z363" s="7"/>
      <c r="AA363" s="15">
        <v>10.9</v>
      </c>
      <c r="AB363" s="7"/>
      <c r="AC363" s="15">
        <v>19.899999999999999</v>
      </c>
      <c r="AD363" s="15"/>
      <c r="AE363" s="17">
        <f>C363*'Conversions, Sources &amp; Comments'!$F360/222.6</f>
        <v>0.2998426954177898</v>
      </c>
      <c r="AF363" s="16"/>
      <c r="AG363" s="16"/>
      <c r="AH363" s="16"/>
      <c r="AI363" s="17">
        <f>'Conversions, Sources &amp; Comments'!$F360*I363/260</f>
        <v>0.39073592307692301</v>
      </c>
      <c r="AJ363" s="17">
        <f>J363*'Conversions, Sources &amp; Comments'!$F360/222.6</f>
        <v>0.37787746630727759</v>
      </c>
      <c r="AK363" s="17">
        <f>K363*'Conversions, Sources &amp; Comments'!$F360/222.6</f>
        <v>0.27430404312668466</v>
      </c>
      <c r="AL363" s="17">
        <f>L363*'Conversions, Sources &amp; Comments'!$F360/260</f>
        <v>0.20042930769230768</v>
      </c>
      <c r="AM363" s="17">
        <f>'Conversions, Sources &amp; Comments'!$F360*P363/0.56</f>
        <v>2.7446957142857138</v>
      </c>
      <c r="AN363" s="17">
        <f>'Conversions, Sources &amp; Comments'!$F360*Q363/0.56</f>
        <v>0</v>
      </c>
      <c r="AO363" s="17"/>
      <c r="AP363" s="17">
        <f>'Conversions, Sources &amp; Comments'!$F360*S363/0.835</f>
        <v>59.572347305389215</v>
      </c>
      <c r="AQ363" s="17">
        <f>'Conversions, Sources &amp; Comments'!$F360*T363/0.835</f>
        <v>0</v>
      </c>
      <c r="AR363" s="17">
        <f>'Conversions, Sources &amp; Comments'!$F360*U363/0.835</f>
        <v>0</v>
      </c>
      <c r="AS363" s="17">
        <f>'Conversions, Sources &amp; Comments'!$F360*V363</f>
        <v>0</v>
      </c>
      <c r="AT363" s="17">
        <f>'Conversions, Sources &amp; Comments'!$F360*W363/0.835</f>
        <v>2.6476598802395208</v>
      </c>
      <c r="AU363" s="17">
        <f>'Conversions, Sources &amp; Comments'!$F360*X363/56</f>
        <v>1.9739249999999999</v>
      </c>
      <c r="AV363" s="17"/>
      <c r="AW363" s="17"/>
      <c r="AX363" s="17">
        <f>'Conversions, Sources &amp; Comments'!$F360*AA363/1.069</f>
        <v>0.53672048643592141</v>
      </c>
      <c r="AY363" s="17">
        <f>'Conversions, Sources &amp; Comments'!$F360*AB363/56</f>
        <v>0</v>
      </c>
      <c r="AZ363" s="17">
        <f>'Conversions, Sources &amp; Comments'!$F360*AC363/0.56</f>
        <v>1.8705289285714282</v>
      </c>
      <c r="BA363" s="16"/>
      <c r="BB363" s="17">
        <f>AL363</f>
        <v>0.20042930769230768</v>
      </c>
      <c r="BC363" s="17">
        <v>3.3161940000000003</v>
      </c>
      <c r="BD363" s="17">
        <f t="shared" ref="BD363:BD376" si="118">AE363</f>
        <v>0.2998426954177898</v>
      </c>
      <c r="BE363" s="17"/>
      <c r="BF363" s="17">
        <f t="shared" si="115"/>
        <v>0.54322750831973587</v>
      </c>
      <c r="BG363" s="17">
        <f t="shared" si="117"/>
        <v>0.39073592307692301</v>
      </c>
      <c r="BH363" s="17">
        <f t="shared" si="114"/>
        <v>1.8705289285714282</v>
      </c>
      <c r="BI363" s="17">
        <v>4</v>
      </c>
      <c r="BJ363" s="17">
        <v>7</v>
      </c>
      <c r="BK363" s="17">
        <f t="shared" si="102"/>
        <v>0.12470192857142855</v>
      </c>
      <c r="BL363" s="17">
        <f t="shared" si="110"/>
        <v>0.53672048643592141</v>
      </c>
      <c r="BM363" s="17">
        <f t="shared" si="103"/>
        <v>2.9</v>
      </c>
      <c r="BN363" s="17">
        <v>4</v>
      </c>
      <c r="BO363" s="17">
        <f t="shared" si="112"/>
        <v>2.7446957142857138</v>
      </c>
      <c r="BP363" s="17">
        <v>2.9</v>
      </c>
      <c r="BQ363" s="17">
        <v>2.5298522566282133</v>
      </c>
      <c r="BR363" s="17">
        <v>2.5835852176664593</v>
      </c>
      <c r="BS363" s="17"/>
      <c r="BT363" s="17">
        <f t="shared" si="116"/>
        <v>0.92565372129241419</v>
      </c>
      <c r="BU363" s="16"/>
      <c r="BV363" s="16">
        <f>BT363/'Conversions, Sources &amp; Comments'!F360</f>
        <v>17.585275300969151</v>
      </c>
    </row>
    <row r="364" spans="1:74" ht="12.75" customHeight="1">
      <c r="A364" s="13">
        <v>1753</v>
      </c>
      <c r="B364" s="14"/>
      <c r="C364" s="15">
        <v>1127</v>
      </c>
      <c r="D364" s="15">
        <v>797</v>
      </c>
      <c r="E364" s="15">
        <v>1785</v>
      </c>
      <c r="F364" s="15">
        <v>945</v>
      </c>
      <c r="G364" s="7"/>
      <c r="H364" s="7"/>
      <c r="I364" s="15">
        <v>2468</v>
      </c>
      <c r="J364" s="15">
        <v>1794</v>
      </c>
      <c r="K364" s="15">
        <v>1067</v>
      </c>
      <c r="L364" s="15">
        <v>915</v>
      </c>
      <c r="M364" s="15">
        <v>789</v>
      </c>
      <c r="N364" s="7"/>
      <c r="O364" s="7"/>
      <c r="P364" s="15">
        <v>32.5</v>
      </c>
      <c r="Q364" s="7"/>
      <c r="R364" s="7"/>
      <c r="S364" s="7"/>
      <c r="T364" s="7"/>
      <c r="U364" s="15">
        <v>52.5</v>
      </c>
      <c r="V364" s="7"/>
      <c r="W364" s="15">
        <v>47.8</v>
      </c>
      <c r="X364" s="15">
        <v>2100</v>
      </c>
      <c r="Y364" s="7"/>
      <c r="Z364" s="7"/>
      <c r="AA364" s="15">
        <v>10.9</v>
      </c>
      <c r="AB364" s="15">
        <v>2467</v>
      </c>
      <c r="AC364" s="15">
        <v>20</v>
      </c>
      <c r="AD364" s="15"/>
      <c r="AE364" s="17">
        <f>C364*'Conversions, Sources &amp; Comments'!$F361/222.6</f>
        <v>0.26650056603773586</v>
      </c>
      <c r="AF364" s="17">
        <f>E364*'Conversions, Sources &amp; Comments'!$F361/222.6</f>
        <v>0.42209716981132073</v>
      </c>
      <c r="AG364" s="17">
        <f>F364*'Conversions, Sources &amp; Comments'!$F361/222.6</f>
        <v>0.22346320754716981</v>
      </c>
      <c r="AH364" s="16"/>
      <c r="AI364" s="17">
        <f>'Conversions, Sources &amp; Comments'!$F361*I364/260</f>
        <v>0.49965609230769231</v>
      </c>
      <c r="AJ364" s="17">
        <f>J364*'Conversions, Sources &amp; Comments'!$F361/222.6</f>
        <v>0.42422539083557947</v>
      </c>
      <c r="AK364" s="17">
        <f>K364*'Conversions, Sources &amp; Comments'!$F361/222.6</f>
        <v>0.25231242587601077</v>
      </c>
      <c r="AL364" s="17">
        <f>L364*'Conversions, Sources &amp; Comments'!$F361/260</f>
        <v>0.18524526923076923</v>
      </c>
      <c r="AM364" s="17">
        <f>'Conversions, Sources &amp; Comments'!$F361*P364/0.56</f>
        <v>3.054883928571428</v>
      </c>
      <c r="AN364" s="17">
        <f>'Conversions, Sources &amp; Comments'!$F361*Q364/0.56</f>
        <v>0</v>
      </c>
      <c r="AO364" s="17"/>
      <c r="AP364" s="17">
        <f>'Conversions, Sources &amp; Comments'!$F361*S364/0.835</f>
        <v>0</v>
      </c>
      <c r="AQ364" s="17">
        <f>'Conversions, Sources &amp; Comments'!$F361*T364/0.835</f>
        <v>0</v>
      </c>
      <c r="AR364" s="17">
        <f>'Conversions, Sources &amp; Comments'!$F361*U364/0.835</f>
        <v>3.3095748502994011</v>
      </c>
      <c r="AS364" s="17">
        <f>'Conversions, Sources &amp; Comments'!$F361*V364</f>
        <v>0</v>
      </c>
      <c r="AT364" s="17">
        <f>'Conversions, Sources &amp; Comments'!$F361*W364/0.835</f>
        <v>3.0132891017964072</v>
      </c>
      <c r="AU364" s="17">
        <f>'Conversions, Sources &amp; Comments'!$F361*X364/56</f>
        <v>1.9739249999999999</v>
      </c>
      <c r="AV364" s="17"/>
      <c r="AW364" s="17"/>
      <c r="AX364" s="17">
        <f>'Conversions, Sources &amp; Comments'!$F361*AA364/1.069</f>
        <v>0.53672048643592141</v>
      </c>
      <c r="AY364" s="17">
        <f>'Conversions, Sources &amp; Comments'!$F361*AB364/56</f>
        <v>2.3188918928571427</v>
      </c>
      <c r="AZ364" s="17">
        <f>'Conversions, Sources &amp; Comments'!$F361*AC364/0.56</f>
        <v>1.8799285714285712</v>
      </c>
      <c r="BA364" s="17">
        <v>1.098326359832636</v>
      </c>
      <c r="BB364" s="17">
        <f>AL364</f>
        <v>0.18524526923076923</v>
      </c>
      <c r="BC364" s="17">
        <v>3.3161940000000003</v>
      </c>
      <c r="BD364" s="17">
        <f t="shared" si="118"/>
        <v>0.26650056603773586</v>
      </c>
      <c r="BE364" s="17"/>
      <c r="BF364" s="17">
        <f t="shared" si="115"/>
        <v>0.50173829630992461</v>
      </c>
      <c r="BG364" s="17">
        <f t="shared" si="117"/>
        <v>0.49965609230769231</v>
      </c>
      <c r="BH364" s="17">
        <f t="shared" si="114"/>
        <v>1.8799285714285712</v>
      </c>
      <c r="BI364" s="17">
        <v>4</v>
      </c>
      <c r="BJ364" s="17">
        <v>7</v>
      </c>
      <c r="BK364" s="17">
        <f t="shared" si="102"/>
        <v>0.1253285714285714</v>
      </c>
      <c r="BL364" s="17">
        <f t="shared" si="110"/>
        <v>0.53672048643592141</v>
      </c>
      <c r="BM364" s="17">
        <f t="shared" si="103"/>
        <v>2.3188918928571427</v>
      </c>
      <c r="BN364" s="17">
        <f>AR364</f>
        <v>3.3095748502994011</v>
      </c>
      <c r="BO364" s="17">
        <f t="shared" si="112"/>
        <v>3.054883928571428</v>
      </c>
      <c r="BP364" s="17">
        <f>AY364</f>
        <v>2.3188918928571427</v>
      </c>
      <c r="BQ364" s="17">
        <v>2.5298522566282133</v>
      </c>
      <c r="BR364" s="17">
        <v>2.5835852176664593</v>
      </c>
      <c r="BS364" s="17"/>
      <c r="BT364" s="17">
        <f t="shared" si="116"/>
        <v>0.90811302957313067</v>
      </c>
      <c r="BU364" s="16"/>
      <c r="BV364" s="16">
        <f>BT364/'Conversions, Sources &amp; Comments'!F361</f>
        <v>17.252042812666339</v>
      </c>
    </row>
    <row r="365" spans="1:74" ht="12.75" customHeight="1">
      <c r="A365" s="13">
        <v>1754</v>
      </c>
      <c r="B365" s="14"/>
      <c r="C365" s="15">
        <v>1063</v>
      </c>
      <c r="D365" s="15">
        <v>751</v>
      </c>
      <c r="E365" s="15">
        <v>1575</v>
      </c>
      <c r="F365" s="15">
        <v>983</v>
      </c>
      <c r="G365" s="7"/>
      <c r="H365" s="15">
        <v>630</v>
      </c>
      <c r="I365" s="15">
        <v>1983</v>
      </c>
      <c r="J365" s="15">
        <v>1744</v>
      </c>
      <c r="K365" s="15">
        <v>924</v>
      </c>
      <c r="L365" s="15">
        <v>862</v>
      </c>
      <c r="M365" s="15">
        <v>694</v>
      </c>
      <c r="N365" s="7"/>
      <c r="O365" s="7"/>
      <c r="P365" s="15">
        <v>30.4</v>
      </c>
      <c r="Q365" s="7"/>
      <c r="R365" s="7"/>
      <c r="S365" s="15">
        <v>945</v>
      </c>
      <c r="T365" s="7"/>
      <c r="U365" s="15">
        <v>80.5</v>
      </c>
      <c r="V365" s="7"/>
      <c r="W365" s="7"/>
      <c r="X365" s="15">
        <v>1995</v>
      </c>
      <c r="Y365" s="7"/>
      <c r="Z365" s="7"/>
      <c r="AA365" s="15">
        <v>10.9</v>
      </c>
      <c r="AB365" s="15">
        <v>1907</v>
      </c>
      <c r="AC365" s="15">
        <v>20.7</v>
      </c>
      <c r="AD365" s="15"/>
      <c r="AE365" s="17">
        <f>C365*'Conversions, Sources &amp; Comments'!$F362/222.6</f>
        <v>0.25136654986522911</v>
      </c>
      <c r="AF365" s="17">
        <f>E365*'Conversions, Sources &amp; Comments'!$F362/222.6</f>
        <v>0.37243867924528301</v>
      </c>
      <c r="AG365" s="17">
        <f>F365*'Conversions, Sources &amp; Comments'!$F362/222.6</f>
        <v>0.23244902964959568</v>
      </c>
      <c r="AH365" s="16"/>
      <c r="AI365" s="17">
        <f>'Conversions, Sources &amp; Comments'!$F362*I365/260</f>
        <v>0.40146597692307689</v>
      </c>
      <c r="AJ365" s="17">
        <f>J365*'Conversions, Sources &amp; Comments'!$F362/222.6</f>
        <v>0.4124019407008086</v>
      </c>
      <c r="AK365" s="17">
        <f>K365*'Conversions, Sources &amp; Comments'!$F362/222.6</f>
        <v>0.21849735849056603</v>
      </c>
      <c r="AL365" s="17">
        <f>L365*'Conversions, Sources &amp; Comments'!$F362/260</f>
        <v>0.1745152153846154</v>
      </c>
      <c r="AM365" s="17">
        <f>'Conversions, Sources &amp; Comments'!$F362*P365/0.56</f>
        <v>2.8574914285714281</v>
      </c>
      <c r="AN365" s="17">
        <f>'Conversions, Sources &amp; Comments'!$F362*Q365/0.56</f>
        <v>0</v>
      </c>
      <c r="AO365" s="17"/>
      <c r="AP365" s="17">
        <f>'Conversions, Sources &amp; Comments'!$F362*S365/0.835</f>
        <v>59.572347305389215</v>
      </c>
      <c r="AQ365" s="17">
        <f>'Conversions, Sources &amp; Comments'!$F362*T365/0.835</f>
        <v>0</v>
      </c>
      <c r="AR365" s="17">
        <f>'Conversions, Sources &amp; Comments'!$F362*U365/0.835</f>
        <v>5.074681437125748</v>
      </c>
      <c r="AS365" s="17">
        <f>'Conversions, Sources &amp; Comments'!$F362*V365</f>
        <v>0</v>
      </c>
      <c r="AT365" s="17">
        <f>'Conversions, Sources &amp; Comments'!$F362*W365/0.835</f>
        <v>0</v>
      </c>
      <c r="AU365" s="17">
        <f>'Conversions, Sources &amp; Comments'!$F362*X365/56</f>
        <v>1.8752287499999998</v>
      </c>
      <c r="AV365" s="17"/>
      <c r="AW365" s="17"/>
      <c r="AX365" s="17">
        <f>'Conversions, Sources &amp; Comments'!$F362*AA365/1.069</f>
        <v>0.53672048643592141</v>
      </c>
      <c r="AY365" s="17">
        <f>'Conversions, Sources &amp; Comments'!$F362*AB365/56</f>
        <v>1.7925118928571426</v>
      </c>
      <c r="AZ365" s="17">
        <f>'Conversions, Sources &amp; Comments'!$F362*AC365/0.56</f>
        <v>1.9457260714285711</v>
      </c>
      <c r="BA365" s="16"/>
      <c r="BB365" s="17">
        <f>AL365</f>
        <v>0.1745152153846154</v>
      </c>
      <c r="BC365" s="17">
        <v>3.3161940000000003</v>
      </c>
      <c r="BD365" s="17">
        <f t="shared" si="118"/>
        <v>0.25136654986522911</v>
      </c>
      <c r="BE365" s="17"/>
      <c r="BF365" s="17">
        <f t="shared" si="115"/>
        <v>0.48290631355369812</v>
      </c>
      <c r="BG365" s="17">
        <f t="shared" si="117"/>
        <v>0.40146597692307689</v>
      </c>
      <c r="BH365" s="17">
        <f t="shared" si="114"/>
        <v>1.9457260714285711</v>
      </c>
      <c r="BI365" s="17">
        <v>4</v>
      </c>
      <c r="BJ365" s="17">
        <v>8.1966101694915263</v>
      </c>
      <c r="BK365" s="17">
        <f t="shared" si="102"/>
        <v>0.12971507142857142</v>
      </c>
      <c r="BL365" s="17">
        <f t="shared" si="110"/>
        <v>0.53672048643592141</v>
      </c>
      <c r="BM365" s="17">
        <f t="shared" si="103"/>
        <v>1.7925118928571426</v>
      </c>
      <c r="BN365" s="17">
        <f>AR365</f>
        <v>5.074681437125748</v>
      </c>
      <c r="BO365" s="17">
        <f t="shared" si="112"/>
        <v>2.8574914285714281</v>
      </c>
      <c r="BP365" s="17">
        <f>AY365</f>
        <v>1.7925118928571426</v>
      </c>
      <c r="BQ365" s="17">
        <v>2.5298522566282133</v>
      </c>
      <c r="BR365" s="17">
        <v>2.5835852176664593</v>
      </c>
      <c r="BS365" s="17"/>
      <c r="BT365" s="17">
        <f t="shared" si="116"/>
        <v>0.92065352549142232</v>
      </c>
      <c r="BU365" s="16"/>
      <c r="BV365" s="16">
        <f>BT365/'Conversions, Sources &amp; Comments'!F362</f>
        <v>17.49028316979031</v>
      </c>
    </row>
    <row r="366" spans="1:74" ht="12.75" customHeight="1">
      <c r="A366" s="13">
        <v>1755</v>
      </c>
      <c r="B366" s="14"/>
      <c r="C366" s="15">
        <v>1514</v>
      </c>
      <c r="D366" s="15">
        <v>824</v>
      </c>
      <c r="E366" s="15">
        <v>1890</v>
      </c>
      <c r="F366" s="7"/>
      <c r="G366" s="15">
        <v>1117</v>
      </c>
      <c r="H366" s="15">
        <v>840</v>
      </c>
      <c r="I366" s="15">
        <v>1942</v>
      </c>
      <c r="J366" s="15">
        <v>2226</v>
      </c>
      <c r="K366" s="15">
        <v>1356</v>
      </c>
      <c r="L366" s="15">
        <v>1032</v>
      </c>
      <c r="M366" s="15">
        <v>833</v>
      </c>
      <c r="N366" s="7"/>
      <c r="O366" s="7"/>
      <c r="P366" s="15">
        <v>30.4</v>
      </c>
      <c r="Q366" s="7"/>
      <c r="R366" s="7"/>
      <c r="S366" s="7"/>
      <c r="T366" s="7"/>
      <c r="U366" s="7"/>
      <c r="V366" s="7"/>
      <c r="W366" s="15">
        <v>42</v>
      </c>
      <c r="X366" s="15">
        <v>2152</v>
      </c>
      <c r="Y366" s="7"/>
      <c r="Z366" s="7"/>
      <c r="AA366" s="15">
        <v>10.7</v>
      </c>
      <c r="AB366" s="15">
        <v>1785</v>
      </c>
      <c r="AC366" s="15">
        <v>20.9</v>
      </c>
      <c r="AD366" s="15"/>
      <c r="AE366" s="17">
        <f>C366*'Conversions, Sources &amp; Comments'!$F363/222.6</f>
        <v>0.3580140700808625</v>
      </c>
      <c r="AF366" s="17">
        <f>E366*'Conversions, Sources &amp; Comments'!$F363/222.6</f>
        <v>0.44692641509433961</v>
      </c>
      <c r="AG366" s="16"/>
      <c r="AH366" s="17">
        <f>G366*'Conversions, Sources &amp; Comments'!$F363/222.6</f>
        <v>0.26413587601078165</v>
      </c>
      <c r="AI366" s="17">
        <f>'Conversions, Sources &amp; Comments'!$F363*I366/260</f>
        <v>0.39316536923076922</v>
      </c>
      <c r="AJ366" s="17">
        <f>J366*'Conversions, Sources &amp; Comments'!$F363/222.6</f>
        <v>0.52637999999999996</v>
      </c>
      <c r="AK366" s="17">
        <f>K366*'Conversions, Sources &amp; Comments'!$F363/222.6</f>
        <v>0.32065196765498655</v>
      </c>
      <c r="AL366" s="17">
        <f>L366*'Conversions, Sources &amp; Comments'!$F363/260</f>
        <v>0.20893236923076922</v>
      </c>
      <c r="AM366" s="17">
        <f>'Conversions, Sources &amp; Comments'!$F363*P366/0.56</f>
        <v>2.8574914285714281</v>
      </c>
      <c r="AN366" s="17">
        <f>'Conversions, Sources &amp; Comments'!$F363*Q366/0.56</f>
        <v>0</v>
      </c>
      <c r="AO366" s="17"/>
      <c r="AP366" s="17">
        <f>'Conversions, Sources &amp; Comments'!$F363*S366/0.835</f>
        <v>0</v>
      </c>
      <c r="AQ366" s="17">
        <f>'Conversions, Sources &amp; Comments'!$F363*T366/0.835</f>
        <v>0</v>
      </c>
      <c r="AR366" s="17">
        <f>'Conversions, Sources &amp; Comments'!$F363*U366/0.835</f>
        <v>0</v>
      </c>
      <c r="AS366" s="17">
        <f>'Conversions, Sources &amp; Comments'!$F363*V366</f>
        <v>0</v>
      </c>
      <c r="AT366" s="17">
        <f>'Conversions, Sources &amp; Comments'!$F363*W366/0.835</f>
        <v>2.6476598802395208</v>
      </c>
      <c r="AU366" s="17">
        <f>'Conversions, Sources &amp; Comments'!$F363*X366/56</f>
        <v>2.0228031428571427</v>
      </c>
      <c r="AV366" s="17"/>
      <c r="AW366" s="17"/>
      <c r="AX366" s="17">
        <f>'Conversions, Sources &amp; Comments'!$F363*AA366/1.069</f>
        <v>0.52687240411599623</v>
      </c>
      <c r="AY366" s="17">
        <f>'Conversions, Sources &amp; Comments'!$F363*AB366/56</f>
        <v>1.6778362499999999</v>
      </c>
      <c r="AZ366" s="17">
        <f>'Conversions, Sources &amp; Comments'!$F363*AC366/0.56</f>
        <v>1.9645253571428567</v>
      </c>
      <c r="BA366" s="16"/>
      <c r="BB366" s="17">
        <f>AH366</f>
        <v>0.26413587601078165</v>
      </c>
      <c r="BC366" s="17">
        <v>3.3161940000000003</v>
      </c>
      <c r="BD366" s="17">
        <f t="shared" si="118"/>
        <v>0.3580140700808625</v>
      </c>
      <c r="BE366" s="17"/>
      <c r="BF366" s="17">
        <f t="shared" si="115"/>
        <v>0.61561294203898109</v>
      </c>
      <c r="BG366" s="17">
        <f t="shared" si="117"/>
        <v>0.39316536923076922</v>
      </c>
      <c r="BH366" s="17">
        <f t="shared" si="114"/>
        <v>1.9645253571428567</v>
      </c>
      <c r="BI366" s="17">
        <v>4</v>
      </c>
      <c r="BJ366" s="17">
        <v>8.1999999999999993</v>
      </c>
      <c r="BK366" s="17">
        <f t="shared" si="102"/>
        <v>0.13096835714285712</v>
      </c>
      <c r="BL366" s="17">
        <f t="shared" si="110"/>
        <v>0.52687240411599623</v>
      </c>
      <c r="BM366" s="17">
        <f t="shared" si="103"/>
        <v>1.6778362499999999</v>
      </c>
      <c r="BN366" s="17">
        <v>4.5</v>
      </c>
      <c r="BO366" s="17">
        <f t="shared" si="112"/>
        <v>2.8574914285714281</v>
      </c>
      <c r="BP366" s="17">
        <f>AY366</f>
        <v>1.6778362499999999</v>
      </c>
      <c r="BQ366" s="17">
        <v>2.5298522566282133</v>
      </c>
      <c r="BR366" s="17">
        <v>2.5835852176664593</v>
      </c>
      <c r="BS366" s="17"/>
      <c r="BT366" s="17">
        <f t="shared" si="116"/>
        <v>0.96652130641714606</v>
      </c>
      <c r="BU366" s="16"/>
      <c r="BV366" s="16">
        <f>BT366/'Conversions, Sources &amp; Comments'!F363</f>
        <v>18.36166469883252</v>
      </c>
    </row>
    <row r="367" spans="1:74" ht="12.75" customHeight="1">
      <c r="A367" s="13">
        <v>1756</v>
      </c>
      <c r="B367" s="14"/>
      <c r="C367" s="15">
        <v>1745</v>
      </c>
      <c r="D367" s="15">
        <v>1082</v>
      </c>
      <c r="E367" s="7"/>
      <c r="F367" s="7"/>
      <c r="G367" s="7"/>
      <c r="H367" s="7"/>
      <c r="I367" s="15">
        <v>2240</v>
      </c>
      <c r="J367" s="15">
        <v>2231</v>
      </c>
      <c r="K367" s="15">
        <v>1610</v>
      </c>
      <c r="L367" s="15">
        <v>1420</v>
      </c>
      <c r="M367" s="15">
        <v>1008</v>
      </c>
      <c r="N367" s="7"/>
      <c r="O367" s="7"/>
      <c r="P367" s="15">
        <v>31.5</v>
      </c>
      <c r="Q367" s="7"/>
      <c r="R367" s="7"/>
      <c r="S367" s="7"/>
      <c r="T367" s="7"/>
      <c r="U367" s="7"/>
      <c r="V367" s="7"/>
      <c r="W367" s="7"/>
      <c r="X367" s="15">
        <v>2205</v>
      </c>
      <c r="Y367" s="7"/>
      <c r="Z367" s="7"/>
      <c r="AA367" s="15">
        <v>11</v>
      </c>
      <c r="AB367" s="7"/>
      <c r="AC367" s="15">
        <v>20.9</v>
      </c>
      <c r="AD367" s="15"/>
      <c r="AE367" s="17">
        <f>C367*'Conversions, Sources &amp; Comments'!$F364/222.6</f>
        <v>0.41263840970350402</v>
      </c>
      <c r="AF367" s="16"/>
      <c r="AG367" s="16"/>
      <c r="AH367" s="16"/>
      <c r="AI367" s="17">
        <f>'Conversions, Sources &amp; Comments'!$F364*I367/260</f>
        <v>0.45349661538461533</v>
      </c>
      <c r="AJ367" s="17">
        <f>J367*'Conversions, Sources &amp; Comments'!$F364/222.6</f>
        <v>0.5275623450134771</v>
      </c>
      <c r="AK367" s="17">
        <f>K367*'Conversions, Sources &amp; Comments'!$F364/222.6</f>
        <v>0.38071509433962264</v>
      </c>
      <c r="AL367" s="17">
        <f>L367*'Conversions, Sources &amp; Comments'!$F364/260</f>
        <v>0.28748446153846152</v>
      </c>
      <c r="AM367" s="17">
        <f>'Conversions, Sources &amp; Comments'!$F364*P367/0.56</f>
        <v>2.9608874999999997</v>
      </c>
      <c r="AN367" s="17">
        <f>'Conversions, Sources &amp; Comments'!$F364*Q367/0.56</f>
        <v>0</v>
      </c>
      <c r="AO367" s="17"/>
      <c r="AP367" s="17">
        <f>'Conversions, Sources &amp; Comments'!$F364*S367/0.835</f>
        <v>0</v>
      </c>
      <c r="AQ367" s="17">
        <f>'Conversions, Sources &amp; Comments'!$F364*T367/0.835</f>
        <v>0</v>
      </c>
      <c r="AR367" s="17">
        <f>'Conversions, Sources &amp; Comments'!$F364*U367/0.835</f>
        <v>0</v>
      </c>
      <c r="AS367" s="17">
        <f>'Conversions, Sources &amp; Comments'!$F364*V367</f>
        <v>0</v>
      </c>
      <c r="AT367" s="17">
        <f>'Conversions, Sources &amp; Comments'!$F364*W367/0.835</f>
        <v>0</v>
      </c>
      <c r="AU367" s="17">
        <f>'Conversions, Sources &amp; Comments'!$F364*X367/56</f>
        <v>2.0726212500000001</v>
      </c>
      <c r="AV367" s="17"/>
      <c r="AW367" s="17"/>
      <c r="AX367" s="17">
        <f>'Conversions, Sources &amp; Comments'!$F364*AA367/1.069</f>
        <v>0.541644527595884</v>
      </c>
      <c r="AY367" s="17">
        <f>'Conversions, Sources &amp; Comments'!$F364*AB367/56</f>
        <v>0</v>
      </c>
      <c r="AZ367" s="17">
        <f>'Conversions, Sources &amp; Comments'!$F364*AC367/0.56</f>
        <v>1.9645253571428567</v>
      </c>
      <c r="BA367" s="17" t="s">
        <v>87</v>
      </c>
      <c r="BB367" s="17">
        <f>AL367</f>
        <v>0.28748446153846152</v>
      </c>
      <c r="BC367" s="17">
        <v>3.3161940000000003</v>
      </c>
      <c r="BD367" s="17">
        <f t="shared" si="118"/>
        <v>0.41263840970350402</v>
      </c>
      <c r="BE367" s="17"/>
      <c r="BF367" s="17">
        <f t="shared" si="115"/>
        <v>0.68358462979973589</v>
      </c>
      <c r="BG367" s="17">
        <f t="shared" si="117"/>
        <v>0.45349661538461533</v>
      </c>
      <c r="BH367" s="17">
        <f t="shared" si="114"/>
        <v>1.9645253571428567</v>
      </c>
      <c r="BI367" s="17">
        <v>4</v>
      </c>
      <c r="BJ367" s="17">
        <v>8.1999999999999993</v>
      </c>
      <c r="BK367" s="17">
        <f t="shared" si="102"/>
        <v>0.13096835714285712</v>
      </c>
      <c r="BL367" s="17">
        <f t="shared" si="110"/>
        <v>0.541644527595884</v>
      </c>
      <c r="BM367" s="17">
        <f t="shared" si="103"/>
        <v>1.7</v>
      </c>
      <c r="BN367" s="17">
        <v>4.5</v>
      </c>
      <c r="BO367" s="17">
        <f t="shared" si="112"/>
        <v>2.9608874999999997</v>
      </c>
      <c r="BP367" s="17">
        <v>1.7</v>
      </c>
      <c r="BQ367" s="17">
        <v>2.5298522566282133</v>
      </c>
      <c r="BR367" s="17">
        <v>2.5835852176664593</v>
      </c>
      <c r="BS367" s="17"/>
      <c r="BT367" s="17">
        <f t="shared" si="116"/>
        <v>1.0113049601897683</v>
      </c>
      <c r="BU367" s="16"/>
      <c r="BV367" s="16">
        <f>BT367/'Conversions, Sources &amp; Comments'!F364</f>
        <v>19.212450324665991</v>
      </c>
    </row>
    <row r="368" spans="1:74" ht="12.75" customHeight="1">
      <c r="A368" s="13">
        <v>1757</v>
      </c>
      <c r="B368" s="14"/>
      <c r="C368" s="15">
        <v>1683</v>
      </c>
      <c r="D368" s="15">
        <v>884</v>
      </c>
      <c r="E368" s="7"/>
      <c r="F368" s="15">
        <v>1785</v>
      </c>
      <c r="G368" s="7"/>
      <c r="H368" s="15">
        <v>840</v>
      </c>
      <c r="I368" s="15">
        <v>2205</v>
      </c>
      <c r="J368" s="15">
        <v>2368</v>
      </c>
      <c r="K368" s="15">
        <v>1800</v>
      </c>
      <c r="L368" s="15">
        <v>1549</v>
      </c>
      <c r="M368" s="15">
        <v>888</v>
      </c>
      <c r="N368" s="7"/>
      <c r="O368" s="7"/>
      <c r="P368" s="15">
        <v>29.2</v>
      </c>
      <c r="Q368" s="7"/>
      <c r="R368" s="7"/>
      <c r="S368" s="7"/>
      <c r="T368" s="7"/>
      <c r="U368" s="7"/>
      <c r="V368" s="7"/>
      <c r="W368" s="15">
        <v>42</v>
      </c>
      <c r="X368" s="15">
        <v>2362</v>
      </c>
      <c r="Y368" s="7"/>
      <c r="Z368" s="7"/>
      <c r="AA368" s="15">
        <v>11.8</v>
      </c>
      <c r="AB368" s="15">
        <v>2100</v>
      </c>
      <c r="AC368" s="15">
        <v>21.8</v>
      </c>
      <c r="AD368" s="15"/>
      <c r="AE368" s="17">
        <f>C368*'Conversions, Sources &amp; Comments'!$F365/222.6</f>
        <v>0.36481255390835587</v>
      </c>
      <c r="AF368" s="16"/>
      <c r="AG368" s="17">
        <f>F368*'Conversions, Sources &amp; Comments'!$F365/222.6</f>
        <v>0.38692240566037744</v>
      </c>
      <c r="AH368" s="16"/>
      <c r="AI368" s="17">
        <f>'Conversions, Sources &amp; Comments'!$F365*I368/260</f>
        <v>0.4092098365384616</v>
      </c>
      <c r="AJ368" s="17">
        <f>J368*'Conversions, Sources &amp; Comments'!$F365/222.6</f>
        <v>0.51329538185085366</v>
      </c>
      <c r="AK368" s="17">
        <f>K368*'Conversions, Sources &amp; Comments'!$F365/222.6</f>
        <v>0.39017385444743941</v>
      </c>
      <c r="AL368" s="17">
        <f>L368*'Conversions, Sources &amp; Comments'!$F365/260</f>
        <v>0.28746759038461545</v>
      </c>
      <c r="AM368" s="17">
        <f>'Conversions, Sources &amp; Comments'!$F365*P368/0.56</f>
        <v>2.5159710714285719</v>
      </c>
      <c r="AN368" s="17">
        <f>'Conversions, Sources &amp; Comments'!$F365*Q368/0.56</f>
        <v>0</v>
      </c>
      <c r="AO368" s="17"/>
      <c r="AP368" s="17">
        <f>'Conversions, Sources &amp; Comments'!$F365*S368/0.835</f>
        <v>0</v>
      </c>
      <c r="AQ368" s="17">
        <f>'Conversions, Sources &amp; Comments'!$F365*T368/0.835</f>
        <v>0</v>
      </c>
      <c r="AR368" s="17">
        <f>'Conversions, Sources &amp; Comments'!$F365*U368/0.835</f>
        <v>0</v>
      </c>
      <c r="AS368" s="17">
        <f>'Conversions, Sources &amp; Comments'!$F365*V368</f>
        <v>0</v>
      </c>
      <c r="AT368" s="17">
        <f>'Conversions, Sources &amp; Comments'!$F365*W368/0.835</f>
        <v>2.4270215568862281</v>
      </c>
      <c r="AU368" s="17">
        <f>'Conversions, Sources &amp; Comments'!$F365*X368/56</f>
        <v>2.0351793392857145</v>
      </c>
      <c r="AV368" s="17"/>
      <c r="AW368" s="17"/>
      <c r="AX368" s="17">
        <f>'Conversions, Sources &amp; Comments'!$F365*AA368/1.069</f>
        <v>0.53261711880261942</v>
      </c>
      <c r="AY368" s="17">
        <f>'Conversions, Sources &amp; Comments'!$F365*AB368/56</f>
        <v>1.8094312500000005</v>
      </c>
      <c r="AZ368" s="17">
        <f>'Conversions, Sources &amp; Comments'!$F365*AC368/0.56</f>
        <v>1.8783619642857143</v>
      </c>
      <c r="BA368" s="17">
        <f>AVERAGE(BA291:BA364)</f>
        <v>1.6350243268334206</v>
      </c>
      <c r="BB368" s="17">
        <f>AL368</f>
        <v>0.28746759038461545</v>
      </c>
      <c r="BC368" s="17">
        <v>3.0398445000000001</v>
      </c>
      <c r="BD368" s="17">
        <f t="shared" si="118"/>
        <v>0.36481255390835587</v>
      </c>
      <c r="BE368" s="17"/>
      <c r="BF368" s="17">
        <f t="shared" si="115"/>
        <v>0.61612121762925487</v>
      </c>
      <c r="BG368" s="17">
        <f t="shared" si="117"/>
        <v>0.4092098365384616</v>
      </c>
      <c r="BH368" s="17">
        <f t="shared" si="114"/>
        <v>1.8783619642857143</v>
      </c>
      <c r="BI368" s="17">
        <v>4</v>
      </c>
      <c r="BJ368" s="17">
        <v>8.2754237288135606</v>
      </c>
      <c r="BK368" s="17">
        <f t="shared" si="102"/>
        <v>0.12522413095238097</v>
      </c>
      <c r="BL368" s="17">
        <f t="shared" si="110"/>
        <v>0.53261711880261942</v>
      </c>
      <c r="BM368" s="17">
        <f t="shared" si="103"/>
        <v>1.8094312500000005</v>
      </c>
      <c r="BN368" s="17">
        <v>4.5</v>
      </c>
      <c r="BO368" s="17">
        <f t="shared" si="112"/>
        <v>2.5159710714285719</v>
      </c>
      <c r="BP368" s="17">
        <f>AY368</f>
        <v>1.8094312500000005</v>
      </c>
      <c r="BQ368" s="17">
        <v>2.5298522566282133</v>
      </c>
      <c r="BR368" s="17">
        <v>2.5835852176664593</v>
      </c>
      <c r="BS368" s="17"/>
      <c r="BT368" s="17">
        <f t="shared" si="116"/>
        <v>0.9656101274124006</v>
      </c>
      <c r="BU368" s="16"/>
      <c r="BV368" s="16">
        <f>BT368/'Conversions, Sources &amp; Comments'!F365</f>
        <v>20.01202299228833</v>
      </c>
    </row>
    <row r="369" spans="1:74" ht="12.75" customHeight="1">
      <c r="A369" s="13">
        <v>1758</v>
      </c>
      <c r="B369" s="14"/>
      <c r="C369" s="15">
        <v>2620</v>
      </c>
      <c r="D369" s="15">
        <v>881</v>
      </c>
      <c r="E369" s="15">
        <v>3150</v>
      </c>
      <c r="F369" s="15">
        <v>2449</v>
      </c>
      <c r="G369" s="7"/>
      <c r="H369" s="7"/>
      <c r="I369" s="15">
        <v>2231</v>
      </c>
      <c r="J369" s="15">
        <v>3005</v>
      </c>
      <c r="K369" s="15">
        <v>2353</v>
      </c>
      <c r="L369" s="15">
        <v>1577</v>
      </c>
      <c r="M369" s="15">
        <v>865</v>
      </c>
      <c r="N369" s="7"/>
      <c r="O369" s="7"/>
      <c r="P369" s="15">
        <v>34.299999999999997</v>
      </c>
      <c r="Q369" s="7"/>
      <c r="R369" s="7"/>
      <c r="S369" s="7"/>
      <c r="T369" s="15">
        <v>17.5</v>
      </c>
      <c r="U369" s="15">
        <v>35</v>
      </c>
      <c r="V369" s="7"/>
      <c r="W369" s="7"/>
      <c r="X369" s="15">
        <v>2336</v>
      </c>
      <c r="Y369" s="7"/>
      <c r="Z369" s="7"/>
      <c r="AA369" s="15">
        <v>11.9</v>
      </c>
      <c r="AB369" s="15">
        <v>2625</v>
      </c>
      <c r="AC369" s="15">
        <v>21.8</v>
      </c>
      <c r="AD369" s="15"/>
      <c r="AE369" s="17">
        <f>C369*'Conversions, Sources &amp; Comments'!$F366/222.6</f>
        <v>0.56791972147349523</v>
      </c>
      <c r="AF369" s="17">
        <f>E369*'Conversions, Sources &amp; Comments'!$F366/222.6</f>
        <v>0.68280424528301897</v>
      </c>
      <c r="AG369" s="17">
        <f>F369*'Conversions, Sources &amp; Comments'!$F366/222.6</f>
        <v>0.53085320530098845</v>
      </c>
      <c r="AH369" s="16"/>
      <c r="AI369" s="17">
        <f>'Conversions, Sources &amp; Comments'!$F366*I369/260</f>
        <v>0.41403498653846166</v>
      </c>
      <c r="AJ369" s="17">
        <f>J369*'Conversions, Sources &amp; Comments'!$F366/222.6</f>
        <v>0.65137357367475301</v>
      </c>
      <c r="AK369" s="17">
        <f>K369*'Conversions, Sources &amp; Comments'!$F366/222.6</f>
        <v>0.5100439330637917</v>
      </c>
      <c r="AL369" s="17">
        <f>L369*'Conversions, Sources &amp; Comments'!$F366/260</f>
        <v>0.29266390576923085</v>
      </c>
      <c r="AM369" s="17">
        <f>'Conversions, Sources &amp; Comments'!$F366*P369/0.56</f>
        <v>2.9554043750000001</v>
      </c>
      <c r="AN369" s="17">
        <f>'Conversions, Sources &amp; Comments'!$F366*Q369/0.56</f>
        <v>0</v>
      </c>
      <c r="AO369" s="17"/>
      <c r="AP369" s="17">
        <f>'Conversions, Sources &amp; Comments'!$F366*S369/0.835</f>
        <v>0</v>
      </c>
      <c r="AQ369" s="17">
        <f>'Conversions, Sources &amp; Comments'!$F366*T369/0.835</f>
        <v>1.0112589820359283</v>
      </c>
      <c r="AR369" s="17">
        <f>'Conversions, Sources &amp; Comments'!$F366*U369/0.835</f>
        <v>2.0225179640718567</v>
      </c>
      <c r="AS369" s="17">
        <f>'Conversions, Sources &amp; Comments'!$F366*V369</f>
        <v>0</v>
      </c>
      <c r="AT369" s="17">
        <f>'Conversions, Sources &amp; Comments'!$F366*W369/0.835</f>
        <v>0</v>
      </c>
      <c r="AU369" s="17">
        <f>'Conversions, Sources &amp; Comments'!$F366*X369/56</f>
        <v>2.0127768571428577</v>
      </c>
      <c r="AV369" s="17"/>
      <c r="AW369" s="17"/>
      <c r="AX369" s="17">
        <f>'Conversions, Sources &amp; Comments'!$F366*AA369/1.069</f>
        <v>0.53713082319925176</v>
      </c>
      <c r="AY369" s="17">
        <f>'Conversions, Sources &amp; Comments'!$F366*AB369/56</f>
        <v>2.2617890625000006</v>
      </c>
      <c r="AZ369" s="17">
        <f>'Conversions, Sources &amp; Comments'!$F366*AC369/0.56</f>
        <v>1.8783619642857143</v>
      </c>
      <c r="BA369" s="16"/>
      <c r="BB369" s="17">
        <f>AL369</f>
        <v>0.29266390576923085</v>
      </c>
      <c r="BC369" s="17">
        <v>3.0398445000000001</v>
      </c>
      <c r="BD369" s="17">
        <f t="shared" si="118"/>
        <v>0.56791972147349523</v>
      </c>
      <c r="BE369" s="17"/>
      <c r="BF369" s="17">
        <f t="shared" si="115"/>
        <v>0.86885721537460092</v>
      </c>
      <c r="BG369" s="17">
        <f t="shared" si="117"/>
        <v>0.41403498653846166</v>
      </c>
      <c r="BH369" s="17">
        <f t="shared" si="114"/>
        <v>1.8783619642857143</v>
      </c>
      <c r="BI369" s="17">
        <v>4</v>
      </c>
      <c r="BJ369" s="17">
        <v>10.114406779661017</v>
      </c>
      <c r="BK369" s="17">
        <f t="shared" si="102"/>
        <v>0.12522413095238097</v>
      </c>
      <c r="BL369" s="17">
        <f t="shared" si="110"/>
        <v>0.53713082319925176</v>
      </c>
      <c r="BM369" s="17">
        <f t="shared" si="103"/>
        <v>2.2617890625000006</v>
      </c>
      <c r="BN369" s="17">
        <v>4.5</v>
      </c>
      <c r="BO369" s="17">
        <f t="shared" si="112"/>
        <v>2.9554043750000001</v>
      </c>
      <c r="BP369" s="17">
        <f>AY369</f>
        <v>2.2617890625000006</v>
      </c>
      <c r="BQ369" s="17">
        <v>2.5298522566282133</v>
      </c>
      <c r="BR369" s="17">
        <v>2.5835852176664593</v>
      </c>
      <c r="BS369" s="17"/>
      <c r="BT369" s="17">
        <f t="shared" si="116"/>
        <v>1.1105318942642433</v>
      </c>
      <c r="BU369" s="16"/>
      <c r="BV369" s="16">
        <f>BT369/'Conversions, Sources &amp; Comments'!F366</f>
        <v>23.01548955502405</v>
      </c>
    </row>
    <row r="370" spans="1:74" ht="12.75" customHeight="1">
      <c r="A370" s="13">
        <v>1759</v>
      </c>
      <c r="B370" s="14"/>
      <c r="C370" s="15">
        <v>1653</v>
      </c>
      <c r="D370" s="15">
        <v>828</v>
      </c>
      <c r="E370" s="7"/>
      <c r="F370" s="15">
        <v>1243</v>
      </c>
      <c r="G370" s="15">
        <v>1312</v>
      </c>
      <c r="H370" s="15">
        <v>525</v>
      </c>
      <c r="I370" s="15">
        <v>2030</v>
      </c>
      <c r="J370" s="15">
        <v>2303</v>
      </c>
      <c r="K370" s="15">
        <v>1415</v>
      </c>
      <c r="L370" s="15">
        <v>1229</v>
      </c>
      <c r="M370" s="15">
        <v>776</v>
      </c>
      <c r="N370" s="7"/>
      <c r="O370" s="7"/>
      <c r="P370" s="15">
        <v>39.9</v>
      </c>
      <c r="Q370" s="7"/>
      <c r="R370" s="7"/>
      <c r="S370" s="7"/>
      <c r="T370" s="7"/>
      <c r="U370" s="7"/>
      <c r="V370" s="7"/>
      <c r="W370" s="15">
        <v>42</v>
      </c>
      <c r="X370" s="15">
        <v>2318</v>
      </c>
      <c r="Y370" s="7"/>
      <c r="Z370" s="7"/>
      <c r="AA370" s="15">
        <v>11.6</v>
      </c>
      <c r="AB370" s="15">
        <v>3010</v>
      </c>
      <c r="AC370" s="15">
        <v>22.1</v>
      </c>
      <c r="AD370" s="15"/>
      <c r="AE370" s="17">
        <f>C370*'Conversions, Sources &amp; Comments'!$F367/222.6</f>
        <v>0.3583096563342319</v>
      </c>
      <c r="AF370" s="16"/>
      <c r="AG370" s="17">
        <f>F370*'Conversions, Sources &amp; Comments'!$F367/222.6</f>
        <v>0.26943672282120401</v>
      </c>
      <c r="AH370" s="17">
        <f>G370*'Conversions, Sources &amp; Comments'!$F367/222.6</f>
        <v>0.28439338724168922</v>
      </c>
      <c r="AI370" s="17">
        <f>'Conversions, Sources &amp; Comments'!$F367*I370/260</f>
        <v>0.37673286538461548</v>
      </c>
      <c r="AJ370" s="17">
        <f>J370*'Conversions, Sources &amp; Comments'!$F367/222.6</f>
        <v>0.49920577044025172</v>
      </c>
      <c r="AK370" s="17">
        <f>K370*'Conversions, Sources &amp; Comments'!$F367/222.6</f>
        <v>0.30672000224618157</v>
      </c>
      <c r="AL370" s="17">
        <f>L370*'Conversions, Sources &amp; Comments'!$F367/260</f>
        <v>0.22808112884615389</v>
      </c>
      <c r="AM370" s="17">
        <f>'Conversions, Sources &amp; Comments'!$F367*P370/0.56</f>
        <v>3.4379193750000003</v>
      </c>
      <c r="AN370" s="17">
        <f>'Conversions, Sources &amp; Comments'!$F367*Q370/0.56</f>
        <v>0</v>
      </c>
      <c r="AO370" s="17"/>
      <c r="AP370" s="17">
        <f>'Conversions, Sources &amp; Comments'!$F367*S370/0.835</f>
        <v>0</v>
      </c>
      <c r="AQ370" s="17"/>
      <c r="AR370" s="17"/>
      <c r="AS370" s="17"/>
      <c r="AT370" s="17">
        <f>'Conversions, Sources &amp; Comments'!$F367*W370/0.835</f>
        <v>2.4270215568862281</v>
      </c>
      <c r="AU370" s="17">
        <f>'Conversions, Sources &amp; Comments'!$F367*X370/56</f>
        <v>1.9972674464285718</v>
      </c>
      <c r="AV370" s="17"/>
      <c r="AW370" s="17"/>
      <c r="AX370" s="17">
        <f>'Conversions, Sources &amp; Comments'!$F367*AA370/1.069</f>
        <v>0.52358971000935473</v>
      </c>
      <c r="AY370" s="17">
        <f>'Conversions, Sources &amp; Comments'!$F367*AB370/56</f>
        <v>2.5935181250000006</v>
      </c>
      <c r="AZ370" s="17">
        <f>'Conversions, Sources &amp; Comments'!$F367*AC370/0.56</f>
        <v>1.9042109821428577</v>
      </c>
      <c r="BA370" s="16"/>
      <c r="BB370" s="17">
        <f>AH370</f>
        <v>0.28439338724168922</v>
      </c>
      <c r="BC370" s="17">
        <v>3.0398445000000001</v>
      </c>
      <c r="BD370" s="17">
        <f t="shared" si="118"/>
        <v>0.3583096563342319</v>
      </c>
      <c r="BE370" s="17"/>
      <c r="BF370" s="17">
        <f t="shared" si="115"/>
        <v>0.60802935003868885</v>
      </c>
      <c r="BG370" s="17">
        <f t="shared" si="117"/>
        <v>0.37673286538461548</v>
      </c>
      <c r="BH370" s="17">
        <f t="shared" si="114"/>
        <v>1.9042109821428577</v>
      </c>
      <c r="BI370" s="17">
        <v>4</v>
      </c>
      <c r="BJ370" s="17">
        <v>9</v>
      </c>
      <c r="BK370" s="17">
        <f t="shared" si="102"/>
        <v>0.12694739880952385</v>
      </c>
      <c r="BL370" s="17">
        <f t="shared" si="110"/>
        <v>0.52358971000935473</v>
      </c>
      <c r="BM370" s="17">
        <f t="shared" si="103"/>
        <v>2.5935181250000006</v>
      </c>
      <c r="BN370" s="17">
        <v>4.5</v>
      </c>
      <c r="BO370" s="17">
        <f t="shared" si="112"/>
        <v>3.4379193750000003</v>
      </c>
      <c r="BP370" s="17">
        <f>AY370</f>
        <v>2.5935181250000006</v>
      </c>
      <c r="BQ370" s="17">
        <v>2.5298522566282133</v>
      </c>
      <c r="BR370" s="17">
        <v>2.5835852176664593</v>
      </c>
      <c r="BS370" s="17"/>
      <c r="BT370" s="17">
        <f t="shared" si="116"/>
        <v>0.98055181689095328</v>
      </c>
      <c r="BU370" s="16"/>
      <c r="BV370" s="16">
        <f>BT370/'Conversions, Sources &amp; Comments'!F367</f>
        <v>20.321685686267848</v>
      </c>
    </row>
    <row r="371" spans="1:74" ht="12.75" customHeight="1">
      <c r="A371" s="13">
        <v>1760</v>
      </c>
      <c r="B371" s="14"/>
      <c r="C371" s="15">
        <v>1190</v>
      </c>
      <c r="D371" s="15">
        <v>840</v>
      </c>
      <c r="E371" s="7"/>
      <c r="F371" s="15">
        <v>1063</v>
      </c>
      <c r="G371" s="15">
        <v>1233</v>
      </c>
      <c r="H371" s="7"/>
      <c r="I371" s="15">
        <v>1688</v>
      </c>
      <c r="J371" s="15">
        <v>2275</v>
      </c>
      <c r="K371" s="15">
        <v>1143</v>
      </c>
      <c r="L371" s="15">
        <v>1085</v>
      </c>
      <c r="M371" s="15">
        <v>840</v>
      </c>
      <c r="N371" s="7"/>
      <c r="O371" s="7"/>
      <c r="P371" s="15">
        <v>38.9</v>
      </c>
      <c r="Q371" s="7"/>
      <c r="R371" s="7"/>
      <c r="S371" s="7"/>
      <c r="T371" s="7"/>
      <c r="U371" s="7"/>
      <c r="V371" s="7"/>
      <c r="W371" s="7"/>
      <c r="X371" s="15">
        <v>2262</v>
      </c>
      <c r="Y371" s="7"/>
      <c r="Z371" s="7"/>
      <c r="AA371" s="15">
        <v>11.3</v>
      </c>
      <c r="AB371" s="15">
        <v>2450</v>
      </c>
      <c r="AC371" s="15">
        <v>22.6</v>
      </c>
      <c r="AD371" s="15"/>
      <c r="AE371" s="17">
        <f>C371*'Conversions, Sources &amp; Comments'!$F368/222.6</f>
        <v>0.25794827044025165</v>
      </c>
      <c r="AF371" s="16"/>
      <c r="AG371" s="17">
        <f>F371*'Conversions, Sources &amp; Comments'!$F368/222.6</f>
        <v>0.23041933737646006</v>
      </c>
      <c r="AH371" s="17">
        <f>G371*'Conversions, Sources &amp; Comments'!$F368/222.6</f>
        <v>0.26726909029649604</v>
      </c>
      <c r="AI371" s="17">
        <f>'Conversions, Sources &amp; Comments'!$F368*I371/260</f>
        <v>0.31326358461538467</v>
      </c>
      <c r="AJ371" s="17">
        <f>J371*'Conversions, Sources &amp; Comments'!$F368/222.6</f>
        <v>0.49313639937106929</v>
      </c>
      <c r="AK371" s="17">
        <f>K371*'Conversions, Sources &amp; Comments'!$F368/222.6</f>
        <v>0.24776039757412405</v>
      </c>
      <c r="AL371" s="17">
        <f>L371*'Conversions, Sources &amp; Comments'!$F368/260</f>
        <v>0.20135722115384619</v>
      </c>
      <c r="AM371" s="17">
        <f>'Conversions, Sources &amp; Comments'!$F368*P371/0.56</f>
        <v>3.3517559821428575</v>
      </c>
      <c r="AN371" s="17">
        <f>'Conversions, Sources &amp; Comments'!$F368*Q371/0.56</f>
        <v>0</v>
      </c>
      <c r="AO371" s="17"/>
      <c r="AP371" s="17">
        <f>'Conversions, Sources &amp; Comments'!$F368*S371/0.835</f>
        <v>0</v>
      </c>
      <c r="AQ371" s="17"/>
      <c r="AR371" s="17"/>
      <c r="AS371" s="17"/>
      <c r="AT371" s="17">
        <f>'Conversions, Sources &amp; Comments'!$F368*W371/0.835</f>
        <v>0</v>
      </c>
      <c r="AU371" s="17">
        <f>'Conversions, Sources &amp; Comments'!$F368*X371/56</f>
        <v>1.9490159464285719</v>
      </c>
      <c r="AV371" s="17"/>
      <c r="AW371" s="17"/>
      <c r="AX371" s="17">
        <f>'Conversions, Sources &amp; Comments'!$F368*AA371/1.069</f>
        <v>0.51004859681945769</v>
      </c>
      <c r="AY371" s="17">
        <f>'Conversions, Sources &amp; Comments'!$F368*AB371/56</f>
        <v>2.1110031250000003</v>
      </c>
      <c r="AZ371" s="17">
        <f>'Conversions, Sources &amp; Comments'!$F368*AC371/0.56</f>
        <v>1.9472926785714291</v>
      </c>
      <c r="BA371" s="16"/>
      <c r="BB371" s="17">
        <f>AH371</f>
        <v>0.26726909029649604</v>
      </c>
      <c r="BC371" s="17">
        <v>3.0398445000000001</v>
      </c>
      <c r="BD371" s="17">
        <f t="shared" si="118"/>
        <v>0.25794827044025165</v>
      </c>
      <c r="BE371" s="17"/>
      <c r="BF371" s="17">
        <f t="shared" si="115"/>
        <v>0.48314486022428627</v>
      </c>
      <c r="BG371" s="17">
        <f t="shared" si="117"/>
        <v>0.31326358461538467</v>
      </c>
      <c r="BH371" s="17">
        <f t="shared" si="114"/>
        <v>1.9472926785714291</v>
      </c>
      <c r="BI371" s="17">
        <v>4</v>
      </c>
      <c r="BJ371" s="17">
        <v>9</v>
      </c>
      <c r="BK371" s="17">
        <f t="shared" si="102"/>
        <v>0.12981951190476193</v>
      </c>
      <c r="BL371" s="17">
        <f t="shared" si="110"/>
        <v>0.51004859681945769</v>
      </c>
      <c r="BM371" s="17">
        <f t="shared" si="103"/>
        <v>2.1110031250000003</v>
      </c>
      <c r="BN371" s="17">
        <v>4.5</v>
      </c>
      <c r="BO371" s="17">
        <f t="shared" si="112"/>
        <v>3.3517559821428575</v>
      </c>
      <c r="BP371" s="17">
        <f>AY371</f>
        <v>2.1110031250000003</v>
      </c>
      <c r="BQ371" s="17">
        <v>2.5298522566282133</v>
      </c>
      <c r="BR371" s="17">
        <v>2.5835852176664593</v>
      </c>
      <c r="BS371" s="17"/>
      <c r="BT371" s="17">
        <f t="shared" si="116"/>
        <v>0.90834746633474306</v>
      </c>
      <c r="BU371" s="16"/>
      <c r="BV371" s="16">
        <f>BT371/'Conversions, Sources &amp; Comments'!F368</f>
        <v>18.825268983031467</v>
      </c>
    </row>
    <row r="372" spans="1:74" ht="12.75" customHeight="1">
      <c r="A372" s="13">
        <v>1761</v>
      </c>
      <c r="B372" s="14"/>
      <c r="C372" s="15">
        <v>1395</v>
      </c>
      <c r="D372" s="15">
        <v>801</v>
      </c>
      <c r="E372" s="15">
        <v>2100</v>
      </c>
      <c r="F372" s="7"/>
      <c r="G372" s="15">
        <v>892</v>
      </c>
      <c r="H372" s="7"/>
      <c r="I372" s="15">
        <v>1955</v>
      </c>
      <c r="J372" s="15">
        <v>2058</v>
      </c>
      <c r="K372" s="15">
        <v>1228</v>
      </c>
      <c r="L372" s="15">
        <v>1158</v>
      </c>
      <c r="M372" s="15">
        <v>906</v>
      </c>
      <c r="N372" s="7"/>
      <c r="O372" s="7"/>
      <c r="P372" s="15">
        <v>39.9</v>
      </c>
      <c r="Q372" s="7"/>
      <c r="R372" s="7"/>
      <c r="S372" s="7"/>
      <c r="T372" s="7"/>
      <c r="U372" s="7"/>
      <c r="V372" s="7"/>
      <c r="W372" s="15">
        <v>41.1</v>
      </c>
      <c r="X372" s="15">
        <v>2100</v>
      </c>
      <c r="Y372" s="7"/>
      <c r="Z372" s="7"/>
      <c r="AA372" s="15">
        <v>11.3</v>
      </c>
      <c r="AB372" s="15">
        <v>2397</v>
      </c>
      <c r="AC372" s="15">
        <v>22.6</v>
      </c>
      <c r="AD372" s="15"/>
      <c r="AE372" s="17">
        <f>C372*'Conversions, Sources &amp; Comments'!$F369/222.6</f>
        <v>0.30238473719676556</v>
      </c>
      <c r="AF372" s="17">
        <f>E372*'Conversions, Sources &amp; Comments'!$F369/222.6</f>
        <v>0.45520283018867935</v>
      </c>
      <c r="AG372" s="16"/>
      <c r="AH372" s="17">
        <f>G372*'Conversions, Sources &amp; Comments'!$F369/222.6</f>
        <v>0.19335282120395331</v>
      </c>
      <c r="AI372" s="17">
        <f>'Conversions, Sources &amp; Comments'!$F369*I372/260</f>
        <v>0.3628141634615385</v>
      </c>
      <c r="AJ372" s="17">
        <f>J372*'Conversions, Sources &amp; Comments'!$F369/222.6</f>
        <v>0.44609877358490579</v>
      </c>
      <c r="AK372" s="17">
        <f>K372*'Conversions, Sources &amp; Comments'!$F369/222.6</f>
        <v>0.26618527403414205</v>
      </c>
      <c r="AL372" s="17">
        <f>L372*'Conversions, Sources &amp; Comments'!$F369/260</f>
        <v>0.21490475769230774</v>
      </c>
      <c r="AM372" s="17">
        <f>'Conversions, Sources &amp; Comments'!$F369*P372/0.56</f>
        <v>3.4379193750000003</v>
      </c>
      <c r="AN372" s="17">
        <f>'Conversions, Sources &amp; Comments'!$F369*Q372/0.56</f>
        <v>0</v>
      </c>
      <c r="AO372" s="17"/>
      <c r="AP372" s="17">
        <f>'Conversions, Sources &amp; Comments'!$F369*S372/0.835</f>
        <v>0</v>
      </c>
      <c r="AQ372" s="17"/>
      <c r="AR372" s="17"/>
      <c r="AS372" s="17"/>
      <c r="AT372" s="17">
        <f>'Conversions, Sources &amp; Comments'!$F369*W372/0.835</f>
        <v>2.3750139520958089</v>
      </c>
      <c r="AU372" s="17">
        <f>'Conversions, Sources &amp; Comments'!$F369*X372/56</f>
        <v>1.8094312500000005</v>
      </c>
      <c r="AV372" s="17"/>
      <c r="AW372" s="17"/>
      <c r="AX372" s="17">
        <f>'Conversions, Sources &amp; Comments'!$F369*AA372/1.069</f>
        <v>0.51004859681945769</v>
      </c>
      <c r="AY372" s="17">
        <f>'Conversions, Sources &amp; Comments'!$F369*AB372/56</f>
        <v>2.0653365267857149</v>
      </c>
      <c r="AZ372" s="17">
        <f>'Conversions, Sources &amp; Comments'!$F369*AC372/0.56</f>
        <v>1.9472926785714291</v>
      </c>
      <c r="BA372" s="16"/>
      <c r="BB372" s="17">
        <f>AH372</f>
        <v>0.19335282120395331</v>
      </c>
      <c r="BC372" s="17">
        <v>3.0398445000000001</v>
      </c>
      <c r="BD372" s="17">
        <f t="shared" si="118"/>
        <v>0.30238473719676556</v>
      </c>
      <c r="BE372" s="17"/>
      <c r="BF372" s="17">
        <f t="shared" si="115"/>
        <v>0.53843928875982083</v>
      </c>
      <c r="BG372" s="17">
        <f t="shared" si="117"/>
        <v>0.3628141634615385</v>
      </c>
      <c r="BH372" s="17">
        <f t="shared" si="114"/>
        <v>1.9472926785714291</v>
      </c>
      <c r="BI372" s="17">
        <v>4</v>
      </c>
      <c r="BJ372" s="17">
        <v>7.3559322033898304</v>
      </c>
      <c r="BK372" s="17">
        <f t="shared" si="102"/>
        <v>0.12981951190476193</v>
      </c>
      <c r="BL372" s="17">
        <f t="shared" si="110"/>
        <v>0.51004859681945769</v>
      </c>
      <c r="BM372" s="17">
        <f t="shared" si="103"/>
        <v>2.0653365267857149</v>
      </c>
      <c r="BN372" s="17">
        <v>4.5</v>
      </c>
      <c r="BO372" s="17">
        <f t="shared" si="112"/>
        <v>3.4379193750000003</v>
      </c>
      <c r="BP372" s="17">
        <f>AY372</f>
        <v>2.0653365267857149</v>
      </c>
      <c r="BQ372" s="17">
        <v>2.5298522566282133</v>
      </c>
      <c r="BR372" s="17">
        <v>2.7386003307264466</v>
      </c>
      <c r="BS372" s="17"/>
      <c r="BT372" s="17">
        <f t="shared" si="116"/>
        <v>0.91817546064229016</v>
      </c>
      <c r="BU372" s="16"/>
      <c r="BV372" s="16">
        <f>BT372/'Conversions, Sources &amp; Comments'!F369</f>
        <v>19.028951652120451</v>
      </c>
    </row>
    <row r="373" spans="1:74" ht="12.75" customHeight="1">
      <c r="A373" s="13">
        <v>1762</v>
      </c>
      <c r="B373" s="14"/>
      <c r="C373" s="15">
        <v>1794</v>
      </c>
      <c r="D373" s="15">
        <v>962</v>
      </c>
      <c r="E373" s="15">
        <v>2100</v>
      </c>
      <c r="F373" s="7"/>
      <c r="G373" s="7"/>
      <c r="H373" s="7"/>
      <c r="I373" s="15">
        <v>2362</v>
      </c>
      <c r="J373" s="15">
        <v>2220</v>
      </c>
      <c r="K373" s="15">
        <v>1656</v>
      </c>
      <c r="L373" s="15">
        <v>1257</v>
      </c>
      <c r="M373" s="15">
        <v>880</v>
      </c>
      <c r="N373" s="7"/>
      <c r="O373" s="7"/>
      <c r="P373" s="15">
        <v>42</v>
      </c>
      <c r="Q373" s="7"/>
      <c r="R373" s="7"/>
      <c r="S373" s="7"/>
      <c r="T373" s="7"/>
      <c r="U373" s="7"/>
      <c r="V373" s="7"/>
      <c r="W373" s="15">
        <v>52.5</v>
      </c>
      <c r="X373" s="15">
        <v>1995</v>
      </c>
      <c r="Y373" s="7"/>
      <c r="Z373" s="7"/>
      <c r="AA373" s="15">
        <v>11.1</v>
      </c>
      <c r="AB373" s="7"/>
      <c r="AC373" s="15">
        <v>23.5</v>
      </c>
      <c r="AD373" s="15"/>
      <c r="AE373" s="17">
        <f>C373*'Conversions, Sources &amp; Comments'!$F370/222.6</f>
        <v>0.38887327493261464</v>
      </c>
      <c r="AF373" s="17">
        <f>E373*'Conversions, Sources &amp; Comments'!$F370/222.6</f>
        <v>0.45520283018867935</v>
      </c>
      <c r="AG373" s="16"/>
      <c r="AH373" s="16"/>
      <c r="AI373" s="17">
        <f>'Conversions, Sources &amp; Comments'!$F370*I373/260</f>
        <v>0.43834631923076928</v>
      </c>
      <c r="AJ373" s="17">
        <f>J373*'Conversions, Sources &amp; Comments'!$F370/222.6</f>
        <v>0.48121442048517526</v>
      </c>
      <c r="AK373" s="17">
        <f>K373*'Conversions, Sources &amp; Comments'!$F370/222.6</f>
        <v>0.35895994609164428</v>
      </c>
      <c r="AL373" s="17">
        <f>L373*'Conversions, Sources &amp; Comments'!$F370/260</f>
        <v>0.23327744423076929</v>
      </c>
      <c r="AM373" s="17">
        <f>'Conversions, Sources &amp; Comments'!$F370*P373/0.56</f>
        <v>3.6188625000000001</v>
      </c>
      <c r="AN373" s="17">
        <f>'Conversions, Sources &amp; Comments'!$F370*Q373/0.56</f>
        <v>0</v>
      </c>
      <c r="AO373" s="17"/>
      <c r="AP373" s="17">
        <f>'Conversions, Sources &amp; Comments'!$F370*S373/0.835</f>
        <v>0</v>
      </c>
      <c r="AQ373" s="17"/>
      <c r="AR373" s="17"/>
      <c r="AS373" s="17"/>
      <c r="AT373" s="17">
        <f>'Conversions, Sources &amp; Comments'!$F370*W373/0.835</f>
        <v>3.0337769461077855</v>
      </c>
      <c r="AU373" s="17">
        <f>'Conversions, Sources &amp; Comments'!$F370*X373/56</f>
        <v>1.7189596875000004</v>
      </c>
      <c r="AV373" s="17"/>
      <c r="AW373" s="17"/>
      <c r="AX373" s="17">
        <f>'Conversions, Sources &amp; Comments'!$F370*AA373/1.069</f>
        <v>0.50102118802619278</v>
      </c>
      <c r="AY373" s="17">
        <f>'Conversions, Sources &amp; Comments'!$F370*AB373/56</f>
        <v>0</v>
      </c>
      <c r="AZ373" s="17">
        <f>'Conversions, Sources &amp; Comments'!$F370*AC373/0.56</f>
        <v>2.0248397321428575</v>
      </c>
      <c r="BA373" s="16"/>
      <c r="BB373" s="17">
        <f>AL373</f>
        <v>0.23327744423076929</v>
      </c>
      <c r="BC373" s="17">
        <v>3.0398445000000001</v>
      </c>
      <c r="BD373" s="17">
        <f t="shared" si="118"/>
        <v>0.38887327493261464</v>
      </c>
      <c r="BE373" s="17"/>
      <c r="BF373" s="17">
        <f t="shared" si="115"/>
        <v>0.6460611277143492</v>
      </c>
      <c r="BG373" s="17">
        <f t="shared" si="117"/>
        <v>0.43834631923076928</v>
      </c>
      <c r="BH373" s="17">
        <f t="shared" si="114"/>
        <v>2.0248397321428575</v>
      </c>
      <c r="BI373" s="17">
        <v>4</v>
      </c>
      <c r="BJ373" s="17">
        <v>9.1949152542372889</v>
      </c>
      <c r="BK373" s="17">
        <f t="shared" si="102"/>
        <v>0.1349893154761905</v>
      </c>
      <c r="BL373" s="17">
        <f t="shared" si="110"/>
        <v>0.50102118802619278</v>
      </c>
      <c r="BM373" s="17">
        <f t="shared" si="103"/>
        <v>2.5</v>
      </c>
      <c r="BN373" s="17">
        <v>4.5</v>
      </c>
      <c r="BO373" s="17">
        <f t="shared" si="112"/>
        <v>3.6188625000000001</v>
      </c>
      <c r="BP373" s="17">
        <v>2.5</v>
      </c>
      <c r="BQ373" s="17">
        <v>2.5298522566282133</v>
      </c>
      <c r="BR373" s="17">
        <v>2.8419437394331046</v>
      </c>
      <c r="BS373" s="17"/>
      <c r="BT373" s="17">
        <f t="shared" si="116"/>
        <v>1.006029015300433</v>
      </c>
      <c r="BU373" s="16"/>
      <c r="BV373" s="16">
        <f>BT373/'Conversions, Sources &amp; Comments'!F370</f>
        <v>20.849694109000399</v>
      </c>
    </row>
    <row r="374" spans="1:74" ht="12.75" customHeight="1">
      <c r="A374" s="13">
        <v>1763</v>
      </c>
      <c r="B374" s="14"/>
      <c r="C374" s="15">
        <v>1706</v>
      </c>
      <c r="D374" s="15">
        <v>882</v>
      </c>
      <c r="E374" s="15">
        <v>2415</v>
      </c>
      <c r="F374" s="7"/>
      <c r="G374" s="7"/>
      <c r="H374" s="15">
        <v>857</v>
      </c>
      <c r="I374" s="15">
        <v>2205</v>
      </c>
      <c r="J374" s="15">
        <v>2301</v>
      </c>
      <c r="K374" s="15">
        <v>1669</v>
      </c>
      <c r="L374" s="15">
        <v>1625</v>
      </c>
      <c r="M374" s="15">
        <v>988</v>
      </c>
      <c r="N374" s="7"/>
      <c r="O374" s="7"/>
      <c r="P374" s="15">
        <v>45.5</v>
      </c>
      <c r="Q374" s="7"/>
      <c r="R374" s="7"/>
      <c r="S374" s="7"/>
      <c r="T374" s="7"/>
      <c r="U374" s="7"/>
      <c r="V374" s="7"/>
      <c r="W374" s="15">
        <v>42</v>
      </c>
      <c r="X374" s="7"/>
      <c r="Y374" s="7"/>
      <c r="Z374" s="7"/>
      <c r="AA374" s="15">
        <v>12.2</v>
      </c>
      <c r="AB374" s="15">
        <v>3587</v>
      </c>
      <c r="AC374" s="15">
        <v>24.1</v>
      </c>
      <c r="AD374" s="15"/>
      <c r="AE374" s="17">
        <f>C374*'Conversions, Sources &amp; Comments'!$F371/222.6</f>
        <v>0.36979810871518426</v>
      </c>
      <c r="AF374" s="17">
        <f>E374*'Conversions, Sources &amp; Comments'!$F371/222.6</f>
        <v>0.52348325471698132</v>
      </c>
      <c r="AG374" s="16"/>
      <c r="AH374" s="16"/>
      <c r="AI374" s="17">
        <f>'Conversions, Sources &amp; Comments'!$F371*I374/260</f>
        <v>0.4092098365384616</v>
      </c>
      <c r="AJ374" s="17">
        <f>J374*'Conversions, Sources &amp; Comments'!$F371/222.6</f>
        <v>0.49877224393531006</v>
      </c>
      <c r="AK374" s="17">
        <f>K374*'Conversions, Sources &amp; Comments'!$F371/222.6</f>
        <v>0.36177786837376469</v>
      </c>
      <c r="AL374" s="17">
        <f>L374*'Conversions, Sources &amp; Comments'!$F371/260</f>
        <v>0.30157187500000004</v>
      </c>
      <c r="AM374" s="17">
        <f>'Conversions, Sources &amp; Comments'!$F371*P374/0.56</f>
        <v>3.9204343750000001</v>
      </c>
      <c r="AN374" s="17">
        <f>'Conversions, Sources &amp; Comments'!$F371*Q374/0.56</f>
        <v>0</v>
      </c>
      <c r="AO374" s="17"/>
      <c r="AP374" s="17">
        <f>'Conversions, Sources &amp; Comments'!$F371*S374/0.835</f>
        <v>0</v>
      </c>
      <c r="AQ374" s="17"/>
      <c r="AR374" s="17"/>
      <c r="AS374" s="17"/>
      <c r="AT374" s="17">
        <f>'Conversions, Sources &amp; Comments'!$F371*W374/0.835</f>
        <v>2.4270215568862281</v>
      </c>
      <c r="AU374" s="17">
        <f>'Conversions, Sources &amp; Comments'!$F371*X374/56</f>
        <v>0</v>
      </c>
      <c r="AV374" s="17"/>
      <c r="AW374" s="17"/>
      <c r="AX374" s="17">
        <f>'Conversions, Sources &amp; Comments'!$F371*AA374/1.069</f>
        <v>0.5506719363891488</v>
      </c>
      <c r="AY374" s="17">
        <f>'Conversions, Sources &amp; Comments'!$F371*AB374/56</f>
        <v>3.0906809017857149</v>
      </c>
      <c r="AZ374" s="17">
        <f>'Conversions, Sources &amp; Comments'!$F371*AC374/0.56</f>
        <v>2.0765377678571433</v>
      </c>
      <c r="BA374" s="16"/>
      <c r="BB374" s="17">
        <f>AL374</f>
        <v>0.30157187500000004</v>
      </c>
      <c r="BC374" s="17">
        <v>3.0398445000000001</v>
      </c>
      <c r="BD374" s="17">
        <f t="shared" si="118"/>
        <v>0.36979810871518426</v>
      </c>
      <c r="BE374" s="17"/>
      <c r="BF374" s="17">
        <f t="shared" si="115"/>
        <v>0.6223249827820222</v>
      </c>
      <c r="BG374" s="17">
        <f t="shared" si="117"/>
        <v>0.4092098365384616</v>
      </c>
      <c r="BH374" s="17">
        <f t="shared" si="114"/>
        <v>2.0765377678571433</v>
      </c>
      <c r="BI374" s="17">
        <v>4</v>
      </c>
      <c r="BJ374" s="17">
        <v>8.2754237288135606</v>
      </c>
      <c r="BK374" s="17">
        <f t="shared" si="102"/>
        <v>0.13843585119047622</v>
      </c>
      <c r="BL374" s="17">
        <f t="shared" si="110"/>
        <v>0.5506719363891488</v>
      </c>
      <c r="BM374" s="17">
        <f t="shared" si="103"/>
        <v>3.0906809017857149</v>
      </c>
      <c r="BN374" s="17">
        <v>4.5</v>
      </c>
      <c r="BO374" s="17">
        <f t="shared" si="112"/>
        <v>3.9204343750000001</v>
      </c>
      <c r="BP374" s="17">
        <f>AY374</f>
        <v>3.0906809017857149</v>
      </c>
      <c r="BQ374" s="17">
        <v>3.0019214858849872</v>
      </c>
      <c r="BR374" s="17">
        <v>2.8419437394331046</v>
      </c>
      <c r="BS374" s="17"/>
      <c r="BT374" s="17">
        <f t="shared" si="116"/>
        <v>1.0208744397099454</v>
      </c>
      <c r="BU374" s="16"/>
      <c r="BV374" s="16">
        <f>BT374/'Conversions, Sources &amp; Comments'!F371</f>
        <v>21.157361734038222</v>
      </c>
    </row>
    <row r="375" spans="1:74" ht="12.75" customHeight="1">
      <c r="A375" s="13">
        <v>1764</v>
      </c>
      <c r="B375" s="14"/>
      <c r="C375" s="15">
        <v>1771</v>
      </c>
      <c r="D375" s="15">
        <v>1080</v>
      </c>
      <c r="E375" s="7"/>
      <c r="F375" s="7"/>
      <c r="G375" s="7"/>
      <c r="H375" s="7"/>
      <c r="I375" s="15">
        <v>2478</v>
      </c>
      <c r="J375" s="15">
        <v>2331</v>
      </c>
      <c r="K375" s="15">
        <v>1715</v>
      </c>
      <c r="L375" s="15">
        <v>1625</v>
      </c>
      <c r="M375" s="15">
        <v>1153</v>
      </c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15">
        <v>2415</v>
      </c>
      <c r="Y375" s="7"/>
      <c r="Z375" s="7"/>
      <c r="AA375" s="15">
        <v>12.2</v>
      </c>
      <c r="AB375" s="15">
        <v>4725</v>
      </c>
      <c r="AC375" s="15">
        <v>24.4</v>
      </c>
      <c r="AD375" s="15"/>
      <c r="AE375" s="17">
        <f>C375*'Conversions, Sources &amp; Comments'!$F372/222.6</f>
        <v>0.38388772012578626</v>
      </c>
      <c r="AF375" s="16"/>
      <c r="AG375" s="16"/>
      <c r="AH375" s="16"/>
      <c r="AI375" s="17">
        <f>'Conversions, Sources &amp; Comments'!$F372*I375/260</f>
        <v>0.45987391153846163</v>
      </c>
      <c r="AJ375" s="17">
        <f>J375*'Conversions, Sources &amp; Comments'!$F372/222.6</f>
        <v>0.50527514150943409</v>
      </c>
      <c r="AK375" s="17">
        <f>K375*'Conversions, Sources &amp; Comments'!$F372/222.6</f>
        <v>0.37174897798742146</v>
      </c>
      <c r="AL375" s="17">
        <f>L375*'Conversions, Sources &amp; Comments'!$F372/260</f>
        <v>0.30157187500000004</v>
      </c>
      <c r="AM375" s="17">
        <f>'Conversions, Sources &amp; Comments'!$F372*P375/0.56</f>
        <v>0</v>
      </c>
      <c r="AN375" s="17">
        <f>'Conversions, Sources &amp; Comments'!$F372*Q375/0.56</f>
        <v>0</v>
      </c>
      <c r="AO375" s="17"/>
      <c r="AP375" s="17">
        <f>'Conversions, Sources &amp; Comments'!$F372*S375/0.835</f>
        <v>0</v>
      </c>
      <c r="AQ375" s="17"/>
      <c r="AR375" s="17"/>
      <c r="AS375" s="17"/>
      <c r="AT375" s="17">
        <f>'Conversions, Sources &amp; Comments'!$F372*W375/0.835</f>
        <v>0</v>
      </c>
      <c r="AU375" s="17">
        <f>'Conversions, Sources &amp; Comments'!$F372*X375/56</f>
        <v>2.0808459375000004</v>
      </c>
      <c r="AV375" s="17"/>
      <c r="AW375" s="17"/>
      <c r="AX375" s="17">
        <f>'Conversions, Sources &amp; Comments'!$F372*AA375/1.069</f>
        <v>0.5506719363891488</v>
      </c>
      <c r="AY375" s="17">
        <f>'Conversions, Sources &amp; Comments'!$F372*AB375/56</f>
        <v>4.0712203125000013</v>
      </c>
      <c r="AZ375" s="17">
        <f>'Conversions, Sources &amp; Comments'!$F372*AC375/0.56</f>
        <v>2.1023867857142857</v>
      </c>
      <c r="BA375" s="16"/>
      <c r="BB375" s="17">
        <f>AL375</f>
        <v>0.30157187500000004</v>
      </c>
      <c r="BC375" s="17">
        <v>3.0398445000000001</v>
      </c>
      <c r="BD375" s="17">
        <f t="shared" si="118"/>
        <v>0.38388772012578626</v>
      </c>
      <c r="BE375" s="17"/>
      <c r="BF375" s="17">
        <f t="shared" si="115"/>
        <v>0.63985736256158188</v>
      </c>
      <c r="BG375" s="17">
        <f t="shared" si="117"/>
        <v>0.45987391153846163</v>
      </c>
      <c r="BH375" s="17">
        <f t="shared" si="114"/>
        <v>2.1023867857142857</v>
      </c>
      <c r="BI375" s="17">
        <v>4</v>
      </c>
      <c r="BJ375" s="17">
        <v>9.1949152542372889</v>
      </c>
      <c r="BK375" s="17">
        <f t="shared" si="102"/>
        <v>0.14015911904761905</v>
      </c>
      <c r="BL375" s="17">
        <f t="shared" si="110"/>
        <v>0.5506719363891488</v>
      </c>
      <c r="BM375" s="17">
        <f t="shared" si="103"/>
        <v>4.0712203125000013</v>
      </c>
      <c r="BN375" s="17">
        <v>4.5</v>
      </c>
      <c r="BO375" s="17">
        <v>3.6</v>
      </c>
      <c r="BP375" s="17">
        <f>AY375</f>
        <v>4.0712203125000013</v>
      </c>
      <c r="BQ375" s="17">
        <v>2.8236823976605656</v>
      </c>
      <c r="BR375" s="17">
        <v>2.8419437394331046</v>
      </c>
      <c r="BS375" s="17"/>
      <c r="BT375" s="17">
        <f t="shared" si="116"/>
        <v>1.0564082831867572</v>
      </c>
      <c r="BU375" s="16"/>
      <c r="BV375" s="16">
        <f>BT375/'Conversions, Sources &amp; Comments'!F372</f>
        <v>21.893791554392237</v>
      </c>
    </row>
    <row r="376" spans="1:74" ht="12.75" customHeight="1">
      <c r="A376" s="13">
        <v>1765</v>
      </c>
      <c r="B376" s="14"/>
      <c r="C376" s="15">
        <v>1732</v>
      </c>
      <c r="D376" s="15">
        <v>1119</v>
      </c>
      <c r="E376" s="15">
        <v>2100</v>
      </c>
      <c r="F376" s="15">
        <v>1680</v>
      </c>
      <c r="G376" s="7"/>
      <c r="H376" s="7"/>
      <c r="I376" s="15">
        <v>2104</v>
      </c>
      <c r="J376" s="15">
        <v>2318</v>
      </c>
      <c r="K376" s="15">
        <v>1725</v>
      </c>
      <c r="L376" s="15">
        <v>1338</v>
      </c>
      <c r="M376" s="15">
        <v>1140</v>
      </c>
      <c r="N376" s="7"/>
      <c r="O376" s="7"/>
      <c r="P376" s="15">
        <v>40.4</v>
      </c>
      <c r="Q376" s="7"/>
      <c r="R376" s="7"/>
      <c r="S376" s="7"/>
      <c r="T376" s="7"/>
      <c r="U376" s="7"/>
      <c r="V376" s="7"/>
      <c r="W376" s="15">
        <v>40.200000000000003</v>
      </c>
      <c r="X376" s="15">
        <v>2625</v>
      </c>
      <c r="Y376" s="7"/>
      <c r="Z376" s="7"/>
      <c r="AA376" s="15">
        <v>12.2</v>
      </c>
      <c r="AB376" s="15">
        <v>4795</v>
      </c>
      <c r="AC376" s="15">
        <v>24.4</v>
      </c>
      <c r="AD376" s="15"/>
      <c r="AE376" s="17">
        <f>C376*'Conversions, Sources &amp; Comments'!$F373/222.6</f>
        <v>0.37543395327942508</v>
      </c>
      <c r="AF376" s="17">
        <f>E376*'Conversions, Sources &amp; Comments'!$F373/222.6</f>
        <v>0.45520283018867935</v>
      </c>
      <c r="AG376" s="17">
        <f>F376*'Conversions, Sources &amp; Comments'!$F373/222.6</f>
        <v>0.36416226415094349</v>
      </c>
      <c r="AH376" s="16"/>
      <c r="AI376" s="17">
        <f>'Conversions, Sources &amp; Comments'!$F373*I376/260</f>
        <v>0.39046598461538468</v>
      </c>
      <c r="AJ376" s="17">
        <f>J376*'Conversions, Sources &amp; Comments'!$F373/222.6</f>
        <v>0.50245721922731368</v>
      </c>
      <c r="AK376" s="17">
        <f>K376*'Conversions, Sources &amp; Comments'!$F373/222.6</f>
        <v>0.37391661051212949</v>
      </c>
      <c r="AL376" s="17">
        <f>L376*'Conversions, Sources &amp; Comments'!$F373/260</f>
        <v>0.24830964230769237</v>
      </c>
      <c r="AM376" s="17">
        <f>'Conversions, Sources &amp; Comments'!$F373*P376/0.56</f>
        <v>3.4810010714285715</v>
      </c>
      <c r="AN376" s="17">
        <f>'Conversions, Sources &amp; Comments'!$F373*Q376/0.56</f>
        <v>0</v>
      </c>
      <c r="AO376" s="17"/>
      <c r="AP376" s="17">
        <f>'Conversions, Sources &amp; Comments'!$F373*S376/0.835</f>
        <v>0</v>
      </c>
      <c r="AQ376" s="17"/>
      <c r="AR376" s="17"/>
      <c r="AS376" s="17"/>
      <c r="AT376" s="17">
        <f>'Conversions, Sources &amp; Comments'!$F373*W376/0.835</f>
        <v>2.3230063473053897</v>
      </c>
      <c r="AU376" s="17">
        <f>'Conversions, Sources &amp; Comments'!$F373*X376/56</f>
        <v>2.2617890625000006</v>
      </c>
      <c r="AV376" s="17"/>
      <c r="AW376" s="17"/>
      <c r="AX376" s="17">
        <f>'Conversions, Sources &amp; Comments'!$F373*AA376/1.069</f>
        <v>0.5506719363891488</v>
      </c>
      <c r="AY376" s="17">
        <f>'Conversions, Sources &amp; Comments'!$F373*AB376/56</f>
        <v>4.1315346875000012</v>
      </c>
      <c r="AZ376" s="17">
        <f>'Conversions, Sources &amp; Comments'!$F373*AC376/0.56</f>
        <v>2.1023867857142857</v>
      </c>
      <c r="BA376" s="16"/>
      <c r="BB376" s="17">
        <f>AL376</f>
        <v>0.24830964230769237</v>
      </c>
      <c r="BC376" s="17">
        <v>3.0398445000000001</v>
      </c>
      <c r="BD376" s="17">
        <f t="shared" si="118"/>
        <v>0.37543395327942508</v>
      </c>
      <c r="BE376" s="17"/>
      <c r="BF376" s="17">
        <f t="shared" si="115"/>
        <v>0.62933793469384613</v>
      </c>
      <c r="BG376" s="17">
        <f t="shared" si="117"/>
        <v>0.39046598461538468</v>
      </c>
      <c r="BH376" s="17">
        <f t="shared" si="114"/>
        <v>2.1023867857142857</v>
      </c>
      <c r="BI376" s="17">
        <v>4</v>
      </c>
      <c r="BJ376" s="17">
        <v>7</v>
      </c>
      <c r="BK376" s="17">
        <f t="shared" si="102"/>
        <v>0.14015911904761905</v>
      </c>
      <c r="BL376" s="17">
        <f t="shared" si="110"/>
        <v>0.5506719363891488</v>
      </c>
      <c r="BM376" s="17">
        <f t="shared" si="103"/>
        <v>4.1315346875000012</v>
      </c>
      <c r="BN376" s="17">
        <v>4.5</v>
      </c>
      <c r="BO376" s="17">
        <f t="shared" ref="BO376:BO381" si="119">AM376</f>
        <v>3.4810010714285715</v>
      </c>
      <c r="BP376" s="17">
        <f>AY376</f>
        <v>4.1315346875000012</v>
      </c>
      <c r="BQ376" s="17">
        <v>2.9174924440944716</v>
      </c>
      <c r="BR376" s="17">
        <v>2.8419437394331046</v>
      </c>
      <c r="BS376" s="17"/>
      <c r="BT376" s="17">
        <f t="shared" si="116"/>
        <v>1.0167262605000673</v>
      </c>
      <c r="BU376" s="16"/>
      <c r="BV376" s="16">
        <f>BT376/'Conversions, Sources &amp; Comments'!F373</f>
        <v>21.071391780567797</v>
      </c>
    </row>
    <row r="377" spans="1:74" ht="12.75" customHeight="1">
      <c r="A377" s="13">
        <v>1766</v>
      </c>
      <c r="B377" s="14"/>
      <c r="C377" s="15">
        <v>1470</v>
      </c>
      <c r="D377" s="15">
        <v>1052</v>
      </c>
      <c r="E377" s="7"/>
      <c r="F377" s="15">
        <v>1415</v>
      </c>
      <c r="G377" s="7"/>
      <c r="H377" s="7"/>
      <c r="I377" s="15">
        <v>2126</v>
      </c>
      <c r="J377" s="15">
        <v>2568</v>
      </c>
      <c r="K377" s="15">
        <v>1189</v>
      </c>
      <c r="L377" s="15">
        <v>1463</v>
      </c>
      <c r="M377" s="15">
        <v>1071</v>
      </c>
      <c r="N377" s="7"/>
      <c r="O377" s="7"/>
      <c r="P377" s="15">
        <v>37.799999999999997</v>
      </c>
      <c r="Q377" s="7"/>
      <c r="R377" s="7"/>
      <c r="S377" s="7"/>
      <c r="T377" s="7"/>
      <c r="U377" s="7"/>
      <c r="V377" s="7"/>
      <c r="W377" s="7"/>
      <c r="X377" s="15">
        <v>2703</v>
      </c>
      <c r="Y377" s="7"/>
      <c r="Z377" s="7"/>
      <c r="AA377" s="15">
        <v>11.8</v>
      </c>
      <c r="AB377" s="7"/>
      <c r="AC377" s="15">
        <v>23.3</v>
      </c>
      <c r="AD377" s="15"/>
      <c r="AE377" s="17">
        <f>C377*'Conversions, Sources &amp; Comments'!$F374/222.6</f>
        <v>0.31864198113207554</v>
      </c>
      <c r="AF377" s="16"/>
      <c r="AG377" s="17">
        <f>F377*'Conversions, Sources &amp; Comments'!$F374/222.6</f>
        <v>0.30672000224618157</v>
      </c>
      <c r="AH377" s="16"/>
      <c r="AI377" s="17">
        <f>'Conversions, Sources &amp; Comments'!$F374*I377/260</f>
        <v>0.39454880384615393</v>
      </c>
      <c r="AJ377" s="17">
        <f>J377*'Conversions, Sources &amp; Comments'!$F374/222.6</f>
        <v>0.55664803234501359</v>
      </c>
      <c r="AK377" s="17">
        <f>K377*'Conversions, Sources &amp; Comments'!$F374/222.6</f>
        <v>0.25773150718778082</v>
      </c>
      <c r="AL377" s="17">
        <f>L377*'Conversions, Sources &amp; Comments'!$F374/260</f>
        <v>0.27150747884615389</v>
      </c>
      <c r="AM377" s="17">
        <f>'Conversions, Sources &amp; Comments'!$F374*P377/0.56</f>
        <v>3.2569762500000001</v>
      </c>
      <c r="AN377" s="17">
        <f>'Conversions, Sources &amp; Comments'!$F374*Q377/0.56</f>
        <v>0</v>
      </c>
      <c r="AO377" s="17"/>
      <c r="AP377" s="17">
        <f>'Conversions, Sources &amp; Comments'!$F374*S377/0.835</f>
        <v>0</v>
      </c>
      <c r="AQ377" s="17"/>
      <c r="AR377" s="17"/>
      <c r="AS377" s="17"/>
      <c r="AT377" s="17">
        <f>'Conversions, Sources &amp; Comments'!$F374*W377/0.835</f>
        <v>0</v>
      </c>
      <c r="AU377" s="17">
        <f>'Conversions, Sources &amp; Comments'!$F374*X377/56</f>
        <v>2.3289965089285718</v>
      </c>
      <c r="AV377" s="17"/>
      <c r="AW377" s="17"/>
      <c r="AX377" s="17">
        <f>'Conversions, Sources &amp; Comments'!$F374*AA377/1.069</f>
        <v>0.53261711880261942</v>
      </c>
      <c r="AY377" s="17">
        <f>'Conversions, Sources &amp; Comments'!$F374*AB377/56</f>
        <v>0</v>
      </c>
      <c r="AZ377" s="17">
        <f>'Conversions, Sources &amp; Comments'!$F374*AC377/0.56</f>
        <v>2.0076070535714288</v>
      </c>
      <c r="BA377" s="16"/>
      <c r="BB377" s="16"/>
      <c r="BC377" s="16"/>
      <c r="BD377" s="16"/>
      <c r="BE377" s="16"/>
      <c r="BF377" s="16"/>
      <c r="BG377" s="17">
        <f t="shared" si="117"/>
        <v>0.39454880384615393</v>
      </c>
      <c r="BH377" s="17">
        <f t="shared" si="114"/>
        <v>2.0076070535714288</v>
      </c>
      <c r="BI377" s="17">
        <v>4</v>
      </c>
      <c r="BJ377" s="17">
        <v>5.4576271186440684</v>
      </c>
      <c r="BK377" s="17">
        <f t="shared" si="102"/>
        <v>0.13384047023809525</v>
      </c>
      <c r="BL377" s="17">
        <f t="shared" si="110"/>
        <v>0.53261711880261942</v>
      </c>
      <c r="BM377" s="17">
        <f t="shared" si="103"/>
        <v>3.4</v>
      </c>
      <c r="BN377" s="17">
        <v>4.5</v>
      </c>
      <c r="BO377" s="17">
        <f t="shared" si="119"/>
        <v>3.2569762500000001</v>
      </c>
      <c r="BP377" s="17">
        <v>3.4</v>
      </c>
      <c r="BQ377" s="17">
        <v>2.8737144224253157</v>
      </c>
      <c r="BR377" s="17">
        <v>2.8419437394331046</v>
      </c>
      <c r="BS377" s="17"/>
      <c r="BT377" s="16"/>
      <c r="BU377" s="16"/>
      <c r="BV377" s="16"/>
    </row>
    <row r="378" spans="1:74" ht="12.75" customHeight="1">
      <c r="A378" s="13">
        <v>1767</v>
      </c>
      <c r="B378" s="14"/>
      <c r="C378" s="15">
        <v>1980</v>
      </c>
      <c r="D378" s="15">
        <v>1179</v>
      </c>
      <c r="E378" s="7"/>
      <c r="F378" s="15">
        <v>2205</v>
      </c>
      <c r="G378" s="7"/>
      <c r="H378" s="7"/>
      <c r="I378" s="15">
        <v>2564</v>
      </c>
      <c r="J378" s="15">
        <v>2940</v>
      </c>
      <c r="K378" s="15">
        <v>1977</v>
      </c>
      <c r="L378" s="15">
        <v>1694</v>
      </c>
      <c r="M378" s="15">
        <v>1155</v>
      </c>
      <c r="N378" s="7"/>
      <c r="O378" s="7"/>
      <c r="P378" s="15">
        <v>32.5</v>
      </c>
      <c r="Q378" s="7"/>
      <c r="R378" s="7"/>
      <c r="S378" s="7"/>
      <c r="T378" s="7"/>
      <c r="U378" s="7"/>
      <c r="V378" s="7"/>
      <c r="W378" s="7"/>
      <c r="X378" s="15">
        <v>2383</v>
      </c>
      <c r="Y378" s="7"/>
      <c r="Z378" s="7"/>
      <c r="AA378" s="7"/>
      <c r="AB378" s="15">
        <v>3202</v>
      </c>
      <c r="AC378" s="15">
        <v>23.8</v>
      </c>
      <c r="AD378" s="15"/>
      <c r="AE378" s="17">
        <f>C378*'Conversions, Sources &amp; Comments'!$F375/222.6</f>
        <v>0.42919123989218338</v>
      </c>
      <c r="AF378" s="16"/>
      <c r="AG378" s="17">
        <f>F378*'Conversions, Sources &amp; Comments'!$F375/222.6</f>
        <v>0.4779629716981133</v>
      </c>
      <c r="AH378" s="16"/>
      <c r="AI378" s="17">
        <f>'Conversions, Sources &amp; Comments'!$F375*I378/260</f>
        <v>0.47583402307692313</v>
      </c>
      <c r="AJ378" s="17">
        <f>J378*'Conversions, Sources &amp; Comments'!$F375/222.6</f>
        <v>0.63728396226415107</v>
      </c>
      <c r="AK378" s="17">
        <f>K378*'Conversions, Sources &amp; Comments'!$F375/222.6</f>
        <v>0.428540950134771</v>
      </c>
      <c r="AL378" s="17">
        <f>L378*'Conversions, Sources &amp; Comments'!$F375/260</f>
        <v>0.31437708076923082</v>
      </c>
      <c r="AM378" s="17">
        <f>'Conversions, Sources &amp; Comments'!$F375*P378/0.56</f>
        <v>2.8003102678571432</v>
      </c>
      <c r="AN378" s="17">
        <f>'Conversions, Sources &amp; Comments'!$F375*Q378/0.56</f>
        <v>0</v>
      </c>
      <c r="AO378" s="17"/>
      <c r="AP378" s="17">
        <f>'Conversions, Sources &amp; Comments'!$F375*S378/0.835</f>
        <v>0</v>
      </c>
      <c r="AQ378" s="17"/>
      <c r="AR378" s="17"/>
      <c r="AS378" s="17"/>
      <c r="AT378" s="17">
        <f>'Conversions, Sources &amp; Comments'!$F375*W378/0.835</f>
        <v>0</v>
      </c>
      <c r="AU378" s="17">
        <f>'Conversions, Sources &amp; Comments'!$F375*X378/56</f>
        <v>2.0532736517857146</v>
      </c>
      <c r="AV378" s="17"/>
      <c r="AW378" s="17"/>
      <c r="AX378" s="17"/>
      <c r="AY378" s="17">
        <f>'Conversions, Sources &amp; Comments'!$F375*AB378/56</f>
        <v>2.7589518392857149</v>
      </c>
      <c r="AZ378" s="17">
        <f>'Conversions, Sources &amp; Comments'!$F375*AC378/0.56</f>
        <v>2.0506887499999999</v>
      </c>
      <c r="BA378" s="16"/>
      <c r="BB378" s="16"/>
      <c r="BC378" s="16"/>
      <c r="BD378" s="16"/>
      <c r="BE378" s="16"/>
      <c r="BF378" s="16"/>
      <c r="BG378" s="17">
        <f t="shared" si="117"/>
        <v>0.47583402307692313</v>
      </c>
      <c r="BH378" s="17">
        <f t="shared" si="114"/>
        <v>2.0506887499999999</v>
      </c>
      <c r="BI378" s="17">
        <v>4</v>
      </c>
      <c r="BJ378" s="17">
        <v>5.4576271186440684</v>
      </c>
      <c r="BK378" s="17">
        <f t="shared" si="102"/>
        <v>0.13671258333333333</v>
      </c>
      <c r="BL378" s="17">
        <f t="shared" ref="BL378:BL409" si="120">AX378</f>
        <v>0</v>
      </c>
      <c r="BM378" s="17">
        <f t="shared" si="103"/>
        <v>2.7589518392857149</v>
      </c>
      <c r="BN378" s="17">
        <v>4.5</v>
      </c>
      <c r="BO378" s="17">
        <f t="shared" si="119"/>
        <v>2.8003102678571432</v>
      </c>
      <c r="BP378" s="17">
        <f t="shared" ref="BP378:BP409" si="121">AY378</f>
        <v>2.7589518392857149</v>
      </c>
      <c r="BQ378" s="17">
        <v>2.8393174053995498</v>
      </c>
      <c r="BR378" s="17">
        <v>3.1003022611997508</v>
      </c>
      <c r="BS378" s="17"/>
      <c r="BT378" s="16"/>
      <c r="BU378" s="16"/>
      <c r="BV378" s="16"/>
    </row>
    <row r="379" spans="1:74" ht="12.75" customHeight="1">
      <c r="A379" s="13">
        <v>1768</v>
      </c>
      <c r="B379" s="14"/>
      <c r="C379" s="15">
        <v>1885</v>
      </c>
      <c r="D379" s="15">
        <v>1111</v>
      </c>
      <c r="E379" s="15">
        <v>2598</v>
      </c>
      <c r="F379" s="7"/>
      <c r="G379" s="7"/>
      <c r="H379" s="15">
        <v>1092</v>
      </c>
      <c r="I379" s="15">
        <v>2520</v>
      </c>
      <c r="J379" s="15">
        <v>2525</v>
      </c>
      <c r="K379" s="15">
        <v>1900</v>
      </c>
      <c r="L379" s="15">
        <v>1423</v>
      </c>
      <c r="M379" s="15">
        <v>1092</v>
      </c>
      <c r="N379" s="7"/>
      <c r="O379" s="7"/>
      <c r="P379" s="15">
        <v>35.700000000000003</v>
      </c>
      <c r="Q379" s="15">
        <v>49</v>
      </c>
      <c r="R379" s="7"/>
      <c r="S379" s="7"/>
      <c r="T379" s="7"/>
      <c r="U379" s="7"/>
      <c r="V379" s="7"/>
      <c r="W379" s="7"/>
      <c r="X379" s="15">
        <v>2842</v>
      </c>
      <c r="Y379" s="7"/>
      <c r="Z379" s="7"/>
      <c r="AA379" s="7"/>
      <c r="AB379" s="15">
        <v>2730</v>
      </c>
      <c r="AC379" s="15">
        <v>24.3</v>
      </c>
      <c r="AD379" s="15"/>
      <c r="AE379" s="17">
        <f>C379*'Conversions, Sources &amp; Comments'!$F376/222.6</f>
        <v>0.40859873090745746</v>
      </c>
      <c r="AF379" s="17">
        <f>E379*'Conversions, Sources &amp; Comments'!$F376/222.6</f>
        <v>0.56315092991913762</v>
      </c>
      <c r="AG379" s="16"/>
      <c r="AH379" s="16"/>
      <c r="AI379" s="17">
        <f>'Conversions, Sources &amp; Comments'!$F376*I379/260</f>
        <v>0.46766838461538468</v>
      </c>
      <c r="AJ379" s="17">
        <f>J379*'Conversions, Sources &amp; Comments'!$F376/222.6</f>
        <v>0.54732721248876925</v>
      </c>
      <c r="AK379" s="17">
        <f>K379*'Conversions, Sources &amp; Comments'!$F376/222.6</f>
        <v>0.41185017969451942</v>
      </c>
      <c r="AL379" s="17">
        <f>L379*'Conversions, Sources &amp; Comments'!$F376/260</f>
        <v>0.26408417115384619</v>
      </c>
      <c r="AM379" s="17">
        <f>'Conversions, Sources &amp; Comments'!$F376*P379/0.56</f>
        <v>3.0760331250000004</v>
      </c>
      <c r="AN379" s="17">
        <f>'Conversions, Sources &amp; Comments'!$F376*Q379/0.56</f>
        <v>4.2220062500000006</v>
      </c>
      <c r="AO379" s="17"/>
      <c r="AP379" s="17">
        <f>'Conversions, Sources &amp; Comments'!$F376*S379/0.835</f>
        <v>0</v>
      </c>
      <c r="AQ379" s="17"/>
      <c r="AR379" s="17"/>
      <c r="AS379" s="17"/>
      <c r="AT379" s="17">
        <f>'Conversions, Sources &amp; Comments'!$F376*W379/0.835</f>
        <v>0</v>
      </c>
      <c r="AU379" s="17">
        <f>'Conversions, Sources &amp; Comments'!$F376*X379/56</f>
        <v>2.4487636250000007</v>
      </c>
      <c r="AV379" s="17"/>
      <c r="AW379" s="17"/>
      <c r="AX379" s="17"/>
      <c r="AY379" s="17">
        <f>'Conversions, Sources &amp; Comments'!$F376*AB379/56</f>
        <v>2.3522606250000004</v>
      </c>
      <c r="AZ379" s="17">
        <f>'Conversions, Sources &amp; Comments'!$F376*AC379/0.56</f>
        <v>2.0937704464285716</v>
      </c>
      <c r="BA379" s="16"/>
      <c r="BB379" s="16"/>
      <c r="BC379" s="16"/>
      <c r="BD379" s="16"/>
      <c r="BE379" s="16"/>
      <c r="BF379" s="16"/>
      <c r="BG379" s="17">
        <f t="shared" si="117"/>
        <v>0.46766838461538468</v>
      </c>
      <c r="BH379" s="17">
        <f t="shared" si="114"/>
        <v>2.0937704464285716</v>
      </c>
      <c r="BI379" s="17">
        <f>AN379</f>
        <v>4.2220062500000006</v>
      </c>
      <c r="BJ379" s="17">
        <v>5.4576271186440684</v>
      </c>
      <c r="BK379" s="17">
        <f t="shared" si="102"/>
        <v>0.13958469642857144</v>
      </c>
      <c r="BL379" s="17">
        <f t="shared" si="120"/>
        <v>0</v>
      </c>
      <c r="BM379" s="17">
        <f t="shared" si="103"/>
        <v>2.3522606250000004</v>
      </c>
      <c r="BN379" s="17">
        <v>4.5</v>
      </c>
      <c r="BO379" s="17">
        <f t="shared" si="119"/>
        <v>3.0760331250000004</v>
      </c>
      <c r="BP379" s="17">
        <f t="shared" si="121"/>
        <v>2.3522606250000004</v>
      </c>
      <c r="BQ379" s="17">
        <v>2.7375864175897928</v>
      </c>
      <c r="BR379" s="17">
        <v>3.0966481179176153</v>
      </c>
      <c r="BS379" s="17"/>
      <c r="BT379" s="16"/>
      <c r="BU379" s="16"/>
      <c r="BV379" s="16"/>
    </row>
    <row r="380" spans="1:74" ht="12.75" customHeight="1">
      <c r="A380" s="13">
        <v>1769</v>
      </c>
      <c r="B380" s="14"/>
      <c r="C380" s="15">
        <v>1920</v>
      </c>
      <c r="D380" s="15">
        <v>1060</v>
      </c>
      <c r="E380" s="7"/>
      <c r="F380" s="7"/>
      <c r="G380" s="7"/>
      <c r="H380" s="7"/>
      <c r="I380" s="15">
        <v>2712</v>
      </c>
      <c r="J380" s="15">
        <v>2482</v>
      </c>
      <c r="K380" s="15">
        <v>1942</v>
      </c>
      <c r="L380" s="15">
        <v>1507</v>
      </c>
      <c r="M380" s="15">
        <v>1137</v>
      </c>
      <c r="N380" s="7"/>
      <c r="O380" s="7"/>
      <c r="P380" s="15">
        <v>38.799999999999997</v>
      </c>
      <c r="Q380" s="7"/>
      <c r="R380" s="7"/>
      <c r="S380" s="7"/>
      <c r="T380" s="7"/>
      <c r="U380" s="7"/>
      <c r="V380" s="7"/>
      <c r="W380" s="15">
        <v>42</v>
      </c>
      <c r="X380" s="15">
        <v>2992</v>
      </c>
      <c r="Y380" s="7"/>
      <c r="Z380" s="7"/>
      <c r="AA380" s="7"/>
      <c r="AB380" s="15">
        <v>3360</v>
      </c>
      <c r="AC380" s="15">
        <v>24.4</v>
      </c>
      <c r="AD380" s="15"/>
      <c r="AE380" s="17">
        <f>C380*'Conversions, Sources &amp; Comments'!$F377/222.6</f>
        <v>0.41618544474393543</v>
      </c>
      <c r="AF380" s="16"/>
      <c r="AG380" s="16"/>
      <c r="AH380" s="16"/>
      <c r="AI380" s="17">
        <f>'Conversions, Sources &amp; Comments'!$F377*I380/260</f>
        <v>0.50330026153846164</v>
      </c>
      <c r="AJ380" s="17">
        <f>J380*'Conversions, Sources &amp; Comments'!$F377/222.6</f>
        <v>0.53800639263252481</v>
      </c>
      <c r="AK380" s="17">
        <f>K380*'Conversions, Sources &amp; Comments'!$F377/222.6</f>
        <v>0.42095423629829298</v>
      </c>
      <c r="AL380" s="17">
        <f>L380*'Conversions, Sources &amp; Comments'!$F377/260</f>
        <v>0.2796731173076924</v>
      </c>
      <c r="AM380" s="17">
        <f>'Conversions, Sources &amp; Comments'!$F377*P380/0.56</f>
        <v>3.3431396428571429</v>
      </c>
      <c r="AN380" s="17">
        <f>'Conversions, Sources &amp; Comments'!$F377*Q380/0.56</f>
        <v>0</v>
      </c>
      <c r="AO380" s="17"/>
      <c r="AP380" s="17">
        <f>'Conversions, Sources &amp; Comments'!$F377*S380/0.835</f>
        <v>0</v>
      </c>
      <c r="AQ380" s="17"/>
      <c r="AR380" s="17"/>
      <c r="AS380" s="17"/>
      <c r="AT380" s="17">
        <f>'Conversions, Sources &amp; Comments'!$F377*W380/0.835</f>
        <v>2.4270215568862281</v>
      </c>
      <c r="AU380" s="17">
        <f>'Conversions, Sources &amp; Comments'!$F377*X380/56</f>
        <v>2.5780087142857151</v>
      </c>
      <c r="AV380" s="17"/>
      <c r="AW380" s="17"/>
      <c r="AX380" s="17"/>
      <c r="AY380" s="17">
        <f>'Conversions, Sources &amp; Comments'!$F377*AB380/56</f>
        <v>2.8950900000000006</v>
      </c>
      <c r="AZ380" s="17">
        <f>'Conversions, Sources &amp; Comments'!$F377*AC380/0.56</f>
        <v>2.1023867857142857</v>
      </c>
      <c r="BA380" s="16"/>
      <c r="BB380" s="16"/>
      <c r="BC380" s="16"/>
      <c r="BD380" s="16"/>
      <c r="BE380" s="16"/>
      <c r="BF380" s="16"/>
      <c r="BG380" s="17">
        <f t="shared" si="117"/>
        <v>0.50330026153846164</v>
      </c>
      <c r="BH380" s="17">
        <f t="shared" si="114"/>
        <v>2.1023867857142857</v>
      </c>
      <c r="BI380" s="17">
        <v>4.4000000000000004</v>
      </c>
      <c r="BJ380" s="17">
        <v>6.1398305084745761</v>
      </c>
      <c r="BK380" s="17">
        <f t="shared" si="102"/>
        <v>0.14015911904761905</v>
      </c>
      <c r="BL380" s="17">
        <f t="shared" si="120"/>
        <v>0</v>
      </c>
      <c r="BM380" s="17">
        <f t="shared" si="103"/>
        <v>2.8950900000000006</v>
      </c>
      <c r="BN380" s="17">
        <v>4.5</v>
      </c>
      <c r="BO380" s="17">
        <f t="shared" si="119"/>
        <v>3.3431396428571429</v>
      </c>
      <c r="BP380" s="17">
        <f t="shared" si="121"/>
        <v>2.8950900000000006</v>
      </c>
      <c r="BQ380" s="17">
        <v>2.8109843420773681</v>
      </c>
      <c r="BR380" s="17">
        <v>3.4407201310195723</v>
      </c>
      <c r="BS380" s="17"/>
      <c r="BT380" s="16"/>
      <c r="BU380" s="16"/>
      <c r="BV380" s="16"/>
    </row>
    <row r="381" spans="1:74" ht="12.75" customHeight="1">
      <c r="A381" s="13">
        <v>1770</v>
      </c>
      <c r="B381" s="14"/>
      <c r="C381" s="15">
        <v>4012</v>
      </c>
      <c r="D381" s="15">
        <v>1403</v>
      </c>
      <c r="E381" s="15">
        <v>4971</v>
      </c>
      <c r="F381" s="15">
        <v>4525</v>
      </c>
      <c r="G381" s="7"/>
      <c r="H381" s="7"/>
      <c r="I381" s="15">
        <v>4016</v>
      </c>
      <c r="J381" s="15">
        <v>1560</v>
      </c>
      <c r="K381" s="15">
        <v>3957</v>
      </c>
      <c r="L381" s="15">
        <v>3105</v>
      </c>
      <c r="M381" s="15">
        <v>1463</v>
      </c>
      <c r="N381" s="7"/>
      <c r="O381" s="7"/>
      <c r="P381" s="15">
        <v>52.5</v>
      </c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5">
        <v>4200</v>
      </c>
      <c r="AC381" s="15">
        <v>25.7</v>
      </c>
      <c r="AD381" s="15"/>
      <c r="AE381" s="17">
        <f>C381*'Conversions, Sources &amp; Comments'!$F378/222.6</f>
        <v>0.86965416891284841</v>
      </c>
      <c r="AF381" s="17">
        <f>E381*'Conversions, Sources &amp; Comments'!$F378/222.6</f>
        <v>1.0775301280323453</v>
      </c>
      <c r="AG381" s="17">
        <f>F381*'Conversions, Sources &amp; Comments'!$F378/222.6</f>
        <v>0.98085371743036853</v>
      </c>
      <c r="AH381" s="16"/>
      <c r="AI381" s="17">
        <f>'Conversions, Sources &amp; Comments'!$F378*I381/260</f>
        <v>0.74530009230769245</v>
      </c>
      <c r="AJ381" s="17">
        <f>J381*'Conversions, Sources &amp; Comments'!$F378/222.6</f>
        <v>0.33815067385444753</v>
      </c>
      <c r="AK381" s="17">
        <f>K381*'Conversions, Sources &amp; Comments'!$F378/222.6</f>
        <v>0.85773219002695433</v>
      </c>
      <c r="AL381" s="17">
        <f>L381*'Conversions, Sources &amp; Comments'!$F378/260</f>
        <v>0.57623425961538477</v>
      </c>
      <c r="AM381" s="17">
        <f>'Conversions, Sources &amp; Comments'!$F378*P381/0.56</f>
        <v>4.5235781250000011</v>
      </c>
      <c r="AN381" s="17">
        <f>'Conversions, Sources &amp; Comments'!$F378*Q381/0.56</f>
        <v>0</v>
      </c>
      <c r="AO381" s="17"/>
      <c r="AP381" s="17">
        <f>'Conversions, Sources &amp; Comments'!$F378*S381/0.835</f>
        <v>0</v>
      </c>
      <c r="AQ381" s="17"/>
      <c r="AR381" s="17"/>
      <c r="AS381" s="17"/>
      <c r="AT381" s="17">
        <f>'Conversions, Sources &amp; Comments'!$F378*W381/0.835</f>
        <v>0</v>
      </c>
      <c r="AU381" s="17">
        <f>'Conversions, Sources &amp; Comments'!$F378*X381/56</f>
        <v>0</v>
      </c>
      <c r="AV381" s="17"/>
      <c r="AW381" s="17"/>
      <c r="AX381" s="17"/>
      <c r="AY381" s="17">
        <f>'Conversions, Sources &amp; Comments'!$F378*AB381/56</f>
        <v>3.618862500000001</v>
      </c>
      <c r="AZ381" s="17">
        <f>'Conversions, Sources &amp; Comments'!$F378*AC381/0.56</f>
        <v>2.2143991964285714</v>
      </c>
      <c r="BA381" s="16"/>
      <c r="BB381" s="16"/>
      <c r="BC381" s="16"/>
      <c r="BD381" s="16"/>
      <c r="BE381" s="16"/>
      <c r="BF381" s="16"/>
      <c r="BG381" s="17">
        <f t="shared" si="117"/>
        <v>0.74530009230769245</v>
      </c>
      <c r="BH381" s="17">
        <f t="shared" si="114"/>
        <v>2.2143991964285714</v>
      </c>
      <c r="BI381" s="17">
        <v>4.4000000000000004</v>
      </c>
      <c r="BJ381" s="17">
        <v>7.5042372881355934</v>
      </c>
      <c r="BK381" s="17">
        <f t="shared" si="102"/>
        <v>0.14762661309523809</v>
      </c>
      <c r="BL381" s="17">
        <f t="shared" si="120"/>
        <v>0</v>
      </c>
      <c r="BM381" s="17">
        <f t="shared" si="103"/>
        <v>3.618862500000001</v>
      </c>
      <c r="BN381" s="17">
        <v>4.5</v>
      </c>
      <c r="BO381" s="17">
        <f t="shared" si="119"/>
        <v>4.5235781250000011</v>
      </c>
      <c r="BP381" s="17">
        <f t="shared" si="121"/>
        <v>3.618862500000001</v>
      </c>
      <c r="BQ381" s="17">
        <v>2.9780817446341894</v>
      </c>
      <c r="BR381" s="17">
        <v>3.2827711116142182</v>
      </c>
      <c r="BS381" s="17"/>
      <c r="BT381" s="16"/>
      <c r="BU381" s="16"/>
      <c r="BV381" s="16"/>
    </row>
    <row r="382" spans="1:74" ht="12.75" customHeight="1">
      <c r="A382" s="13">
        <v>1771</v>
      </c>
      <c r="B382" s="14"/>
      <c r="C382" s="15">
        <v>5223</v>
      </c>
      <c r="D382" s="15">
        <v>1569</v>
      </c>
      <c r="E382" s="15">
        <v>4780</v>
      </c>
      <c r="F382" s="15">
        <v>5138</v>
      </c>
      <c r="G382" s="15">
        <v>2527</v>
      </c>
      <c r="H382" s="7"/>
      <c r="I382" s="15">
        <v>5230</v>
      </c>
      <c r="J382" s="15">
        <v>5681</v>
      </c>
      <c r="K382" s="15">
        <v>5040</v>
      </c>
      <c r="L382" s="15">
        <v>4266</v>
      </c>
      <c r="M382" s="15">
        <v>1785</v>
      </c>
      <c r="N382" s="7"/>
      <c r="O382" s="7"/>
      <c r="P382" s="7"/>
      <c r="Q382" s="15">
        <v>52</v>
      </c>
      <c r="R382" s="7"/>
      <c r="S382" s="7"/>
      <c r="T382" s="7"/>
      <c r="U382" s="7"/>
      <c r="V382" s="7"/>
      <c r="W382" s="15">
        <v>42</v>
      </c>
      <c r="X382" s="7"/>
      <c r="Y382" s="7"/>
      <c r="Z382" s="7"/>
      <c r="AA382" s="7"/>
      <c r="AB382" s="15">
        <v>4900</v>
      </c>
      <c r="AC382" s="15">
        <v>27.4</v>
      </c>
      <c r="AD382" s="15"/>
      <c r="AE382" s="17">
        <f>C382*'Conversions, Sources &amp; Comments'!$F379/222.6</f>
        <v>1.1569578517520218</v>
      </c>
      <c r="AF382" s="17">
        <f>E382*'Conversions, Sources &amp; Comments'!$F379/222.6</f>
        <v>1.0588279784366579</v>
      </c>
      <c r="AG382" s="17">
        <f>F382*'Conversions, Sources &amp; Comments'!$F379/222.6</f>
        <v>1.1381293207547172</v>
      </c>
      <c r="AH382" s="17">
        <f>G382*'Conversions, Sources &amp; Comments'!$F379/222.6</f>
        <v>0.55976115094339629</v>
      </c>
      <c r="AI382" s="17">
        <f>'Conversions, Sources &amp; Comments'!$F379*I382/260</f>
        <v>0.9918614538461541</v>
      </c>
      <c r="AJ382" s="17">
        <f>J382*'Conversions, Sources &amp; Comments'!$F379/222.6</f>
        <v>1.2584104070080864</v>
      </c>
      <c r="AK382" s="17">
        <f>K382*'Conversions, Sources &amp; Comments'!$F379/222.6</f>
        <v>1.1164211320754718</v>
      </c>
      <c r="AL382" s="17">
        <f>L382*'Conversions, Sources &amp; Comments'!$F379/260</f>
        <v>0.80904033692307709</v>
      </c>
      <c r="AM382" s="17">
        <f>'Conversions, Sources &amp; Comments'!$F379*P382/0.56</f>
        <v>0</v>
      </c>
      <c r="AN382" s="17">
        <f>'Conversions, Sources &amp; Comments'!$F379*Q382/0.56</f>
        <v>4.5786557142857145</v>
      </c>
      <c r="AO382" s="17"/>
      <c r="AP382" s="17">
        <f>'Conversions, Sources &amp; Comments'!$F379*S382/0.835</f>
        <v>0</v>
      </c>
      <c r="AQ382" s="17"/>
      <c r="AR382" s="17"/>
      <c r="AS382" s="17"/>
      <c r="AT382" s="17">
        <f>'Conversions, Sources &amp; Comments'!$F379*W382/0.835</f>
        <v>2.4801930538922159</v>
      </c>
      <c r="AU382" s="17">
        <f>'Conversions, Sources &amp; Comments'!$F379*X382/56</f>
        <v>0</v>
      </c>
      <c r="AV382" s="17"/>
      <c r="AW382" s="17"/>
      <c r="AX382" s="17"/>
      <c r="AY382" s="17">
        <f>'Conversions, Sources &amp; Comments'!$F379*AB382/56</f>
        <v>4.3145025000000006</v>
      </c>
      <c r="AZ382" s="17">
        <f>'Conversions, Sources &amp; Comments'!$F379*AC382/0.56</f>
        <v>2.4125993571428572</v>
      </c>
      <c r="BA382" s="16"/>
      <c r="BB382" s="16"/>
      <c r="BC382" s="16"/>
      <c r="BD382" s="16"/>
      <c r="BE382" s="16"/>
      <c r="BF382" s="16"/>
      <c r="BG382" s="17">
        <f t="shared" si="117"/>
        <v>0.9918614538461541</v>
      </c>
      <c r="BH382" s="17">
        <f t="shared" si="114"/>
        <v>2.4125993571428572</v>
      </c>
      <c r="BI382" s="17">
        <f t="shared" ref="BI382:BI413" si="122">AN382</f>
        <v>4.5786557142857145</v>
      </c>
      <c r="BJ382" s="17">
        <v>7.5042372881355934</v>
      </c>
      <c r="BK382" s="17">
        <f t="shared" si="102"/>
        <v>0.16083995714285715</v>
      </c>
      <c r="BL382" s="17">
        <f t="shared" si="120"/>
        <v>0</v>
      </c>
      <c r="BM382" s="17">
        <f t="shared" si="103"/>
        <v>4.3145025000000006</v>
      </c>
      <c r="BN382" s="17">
        <v>4.5</v>
      </c>
      <c r="BO382" s="17">
        <v>4.4000000000000004</v>
      </c>
      <c r="BP382" s="17">
        <f t="shared" si="121"/>
        <v>4.3145025000000006</v>
      </c>
      <c r="BQ382" s="17">
        <v>3.1311242254806237</v>
      </c>
      <c r="BR382" s="17">
        <v>3.2170733225033006</v>
      </c>
      <c r="BS382" s="17"/>
      <c r="BT382" s="16"/>
      <c r="BU382" s="16"/>
      <c r="BV382" s="16"/>
    </row>
    <row r="383" spans="1:74" ht="12.75" customHeight="1">
      <c r="A383" s="13">
        <v>1772</v>
      </c>
      <c r="B383" s="14"/>
      <c r="C383" s="15">
        <v>3727</v>
      </c>
      <c r="D383" s="15">
        <v>1574</v>
      </c>
      <c r="E383" s="15">
        <v>4698</v>
      </c>
      <c r="F383" s="15">
        <v>4092</v>
      </c>
      <c r="G383" s="15">
        <v>3657</v>
      </c>
      <c r="H383" s="7"/>
      <c r="I383" s="15">
        <v>4200</v>
      </c>
      <c r="J383" s="15">
        <v>4659</v>
      </c>
      <c r="K383" s="15">
        <v>3535</v>
      </c>
      <c r="L383" s="15">
        <v>3027</v>
      </c>
      <c r="M383" s="15">
        <v>1570</v>
      </c>
      <c r="N383" s="7"/>
      <c r="O383" s="7"/>
      <c r="P383" s="15">
        <v>52.5</v>
      </c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5">
        <v>5144</v>
      </c>
      <c r="AC383" s="15">
        <v>28</v>
      </c>
      <c r="AD383" s="15"/>
      <c r="AE383" s="17">
        <f>C383*'Conversions, Sources &amp; Comments'!$F380/222.6</f>
        <v>0.76747067115902978</v>
      </c>
      <c r="AF383" s="17">
        <f>E383*'Conversions, Sources &amp; Comments'!$F380/222.6</f>
        <v>0.96742077088948797</v>
      </c>
      <c r="AG383" s="17">
        <f>F383*'Conversions, Sources &amp; Comments'!$F380/222.6</f>
        <v>0.84263214016172516</v>
      </c>
      <c r="AH383" s="17">
        <f>G383*'Conversions, Sources &amp; Comments'!$F380/222.6</f>
        <v>0.75305614285714295</v>
      </c>
      <c r="AI383" s="17">
        <f>'Conversions, Sources &amp; Comments'!$F380*I383/260</f>
        <v>0.74046323076923082</v>
      </c>
      <c r="AJ383" s="17">
        <f>J383*'Conversions, Sources &amp; Comments'!$F380/222.6</f>
        <v>0.95938981940700807</v>
      </c>
      <c r="AK383" s="17">
        <f>K383*'Conversions, Sources &amp; Comments'!$F380/222.6</f>
        <v>0.72793367924528307</v>
      </c>
      <c r="AL383" s="17">
        <f>L383*'Conversions, Sources &amp; Comments'!$F380/260</f>
        <v>0.53366242846153844</v>
      </c>
      <c r="AM383" s="17">
        <f>'Conversions, Sources &amp; Comments'!$F380*P383/0.56</f>
        <v>4.29733125</v>
      </c>
      <c r="AN383" s="17"/>
      <c r="AO383" s="17"/>
      <c r="AP383" s="17"/>
      <c r="AQ383" s="17"/>
      <c r="AR383" s="17"/>
      <c r="AS383" s="17"/>
      <c r="AT383" s="17">
        <f>'Conversions, Sources &amp; Comments'!$F380*W383/0.835</f>
        <v>0</v>
      </c>
      <c r="AU383" s="17">
        <f>'Conversions, Sources &amp; Comments'!$F380*X383/56</f>
        <v>0</v>
      </c>
      <c r="AV383" s="17"/>
      <c r="AW383" s="17"/>
      <c r="AX383" s="17"/>
      <c r="AY383" s="17">
        <f>'Conversions, Sources &amp; Comments'!$F380*AB383/56</f>
        <v>4.2105660857142855</v>
      </c>
      <c r="AZ383" s="17">
        <f>'Conversions, Sources &amp; Comments'!$F380*AC383/0.56</f>
        <v>2.2919100000000001</v>
      </c>
      <c r="BA383" s="16"/>
      <c r="BB383" s="16"/>
      <c r="BC383" s="16"/>
      <c r="BD383" s="16"/>
      <c r="BE383" s="16"/>
      <c r="BF383" s="16"/>
      <c r="BG383" s="17">
        <f t="shared" si="117"/>
        <v>0.74046323076923082</v>
      </c>
      <c r="BH383" s="17">
        <f t="shared" si="114"/>
        <v>2.2919100000000001</v>
      </c>
      <c r="BI383" s="17">
        <f t="shared" si="122"/>
        <v>0</v>
      </c>
      <c r="BJ383" s="17">
        <v>7.5042372881355934</v>
      </c>
      <c r="BK383" s="17">
        <f t="shared" si="102"/>
        <v>0.15279400000000001</v>
      </c>
      <c r="BL383" s="17">
        <f t="shared" si="120"/>
        <v>0</v>
      </c>
      <c r="BM383" s="17">
        <f t="shared" si="103"/>
        <v>4.2105660857142855</v>
      </c>
      <c r="BN383" s="17">
        <v>4.5</v>
      </c>
      <c r="BO383" s="17">
        <f>AM383</f>
        <v>4.29733125</v>
      </c>
      <c r="BP383" s="17">
        <f t="shared" si="121"/>
        <v>4.2105660857142855</v>
      </c>
      <c r="BQ383" s="17">
        <v>3.2638651527453884</v>
      </c>
      <c r="BR383" s="17">
        <v>3.3547021277440829</v>
      </c>
      <c r="BS383" s="17"/>
      <c r="BT383" s="16"/>
      <c r="BU383" s="16"/>
      <c r="BV383" s="16"/>
    </row>
    <row r="384" spans="1:74" ht="12.75" customHeight="1">
      <c r="A384" s="13">
        <v>1773</v>
      </c>
      <c r="B384" s="14"/>
      <c r="C384" s="15">
        <v>1968</v>
      </c>
      <c r="D384" s="15">
        <v>787</v>
      </c>
      <c r="E384" s="7"/>
      <c r="F384" s="7"/>
      <c r="G384" s="7"/>
      <c r="H384" s="7"/>
      <c r="I384" s="7"/>
      <c r="J384" s="15">
        <v>3630</v>
      </c>
      <c r="K384" s="15">
        <v>1808</v>
      </c>
      <c r="L384" s="15">
        <v>1309</v>
      </c>
      <c r="M384" s="15">
        <v>803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5">
        <v>4935</v>
      </c>
      <c r="AC384" s="15">
        <v>27.8</v>
      </c>
      <c r="AD384" s="15"/>
      <c r="AE384" s="17">
        <f>C384*'Conversions, Sources &amp; Comments'!$F381/222.6</f>
        <v>0.40525416711590301</v>
      </c>
      <c r="AF384" s="16"/>
      <c r="AG384" s="16"/>
      <c r="AH384" s="16"/>
      <c r="AI384" s="17">
        <f>'Conversions, Sources &amp; Comments'!$F381*I384/260</f>
        <v>0</v>
      </c>
      <c r="AJ384" s="17">
        <f>J384*'Conversions, Sources &amp; Comments'!$F381/222.6</f>
        <v>0.74749625336927239</v>
      </c>
      <c r="AK384" s="17">
        <f>K384*'Conversions, Sources &amp; Comments'!$F381/222.6</f>
        <v>0.37230667385444743</v>
      </c>
      <c r="AL384" s="17">
        <f>L384*'Conversions, Sources &amp; Comments'!$F381/260</f>
        <v>0.23077770692307695</v>
      </c>
      <c r="AM384" s="17">
        <f>'Conversions, Sources &amp; Comments'!$F381*P384/0.56</f>
        <v>0</v>
      </c>
      <c r="AN384" s="17"/>
      <c r="AO384" s="17"/>
      <c r="AP384" s="17"/>
      <c r="AQ384" s="17"/>
      <c r="AR384" s="17"/>
      <c r="AS384" s="17"/>
      <c r="AT384" s="17">
        <f>'Conversions, Sources &amp; Comments'!$F381*W384/0.835</f>
        <v>0</v>
      </c>
      <c r="AU384" s="17">
        <f>'Conversions, Sources &amp; Comments'!$F381*X384/56</f>
        <v>0</v>
      </c>
      <c r="AV384" s="17"/>
      <c r="AW384" s="17"/>
      <c r="AX384" s="17"/>
      <c r="AY384" s="17">
        <f>'Conversions, Sources &amp; Comments'!$F381*AB384/56</f>
        <v>4.0394913749999999</v>
      </c>
      <c r="AZ384" s="17">
        <f>'Conversions, Sources &amp; Comments'!$F381*AC384/0.56</f>
        <v>2.2755392142857143</v>
      </c>
      <c r="BA384" s="16"/>
      <c r="BB384" s="16"/>
      <c r="BC384" s="16"/>
      <c r="BD384" s="16"/>
      <c r="BE384" s="16"/>
      <c r="BF384" s="16"/>
      <c r="BG384" s="17">
        <f>1.021916*AE384</f>
        <v>0.41413571744241517</v>
      </c>
      <c r="BH384" s="17">
        <f t="shared" si="114"/>
        <v>2.2755392142857143</v>
      </c>
      <c r="BI384" s="17">
        <f t="shared" si="122"/>
        <v>0</v>
      </c>
      <c r="BJ384" s="17">
        <v>6.1398305084745761</v>
      </c>
      <c r="BK384" s="17">
        <f t="shared" si="102"/>
        <v>0.15170261428571427</v>
      </c>
      <c r="BL384" s="17">
        <f t="shared" si="120"/>
        <v>0</v>
      </c>
      <c r="BM384" s="17">
        <f t="shared" si="103"/>
        <v>4.0394913749999999</v>
      </c>
      <c r="BN384" s="17">
        <v>4.5</v>
      </c>
      <c r="BO384" s="17">
        <v>3.6</v>
      </c>
      <c r="BP384" s="17">
        <f t="shared" si="121"/>
        <v>4.0394913749999999</v>
      </c>
      <c r="BQ384" s="17">
        <v>2.8312858956590383</v>
      </c>
      <c r="BR384" s="17">
        <v>3.3547021277440829</v>
      </c>
      <c r="BS384" s="17"/>
      <c r="BT384" s="16"/>
      <c r="BU384" s="16"/>
      <c r="BV384" s="16"/>
    </row>
    <row r="385" spans="1:74" ht="12.75" customHeight="1">
      <c r="A385" s="13">
        <f t="shared" ref="A385:A416" si="123">A384+1</f>
        <v>1774</v>
      </c>
      <c r="B385" s="14"/>
      <c r="C385" s="7"/>
      <c r="D385" s="7"/>
      <c r="E385" s="7"/>
      <c r="F385" s="7"/>
      <c r="G385" s="7"/>
      <c r="H385" s="7"/>
      <c r="I385" s="7"/>
      <c r="J385" s="15">
        <v>2635</v>
      </c>
      <c r="K385" s="15">
        <v>1293</v>
      </c>
      <c r="L385" s="15">
        <v>968</v>
      </c>
      <c r="M385" s="15">
        <v>735</v>
      </c>
      <c r="N385" s="7"/>
      <c r="O385" s="7"/>
      <c r="P385" s="15">
        <v>37.799999999999997</v>
      </c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5">
        <v>3472</v>
      </c>
      <c r="AC385" s="7"/>
      <c r="AD385" s="7"/>
      <c r="AE385" s="16"/>
      <c r="AF385" s="16"/>
      <c r="AG385" s="16"/>
      <c r="AH385" s="16"/>
      <c r="AI385" s="17">
        <f>'Conversions, Sources &amp; Comments'!$F382*I385/260</f>
        <v>0</v>
      </c>
      <c r="AJ385" s="17">
        <f>J385*'Conversions, Sources &amp; Comments'!$F382/222.6</f>
        <v>0.54260402964959575</v>
      </c>
      <c r="AK385" s="17">
        <f>K385*'Conversions, Sources &amp; Comments'!$F382/222.6</f>
        <v>0.26625692991913752</v>
      </c>
      <c r="AL385" s="17">
        <f>L385*'Conversions, Sources &amp; Comments'!$F382/260</f>
        <v>0.17065914461538462</v>
      </c>
      <c r="AM385" s="17">
        <f>'Conversions, Sources &amp; Comments'!$F382*P385/0.56</f>
        <v>3.0940784999999997</v>
      </c>
      <c r="AN385" s="17"/>
      <c r="AO385" s="17"/>
      <c r="AP385" s="17"/>
      <c r="AQ385" s="17"/>
      <c r="AR385" s="17"/>
      <c r="AS385" s="17"/>
      <c r="AT385" s="17">
        <f>'Conversions, Sources &amp; Comments'!$F382*W385/0.835</f>
        <v>0</v>
      </c>
      <c r="AU385" s="17">
        <f>'Conversions, Sources &amp; Comments'!$F382*X385/56</f>
        <v>0</v>
      </c>
      <c r="AV385" s="17"/>
      <c r="AW385" s="17"/>
      <c r="AX385" s="17"/>
      <c r="AY385" s="17">
        <f>'Conversions, Sources &amp; Comments'!$F382*AB385/56</f>
        <v>2.8419683999999998</v>
      </c>
      <c r="AZ385" s="17">
        <f>'Conversions, Sources &amp; Comments'!$F382*AC385/0.56</f>
        <v>0</v>
      </c>
      <c r="BA385" s="16"/>
      <c r="BB385" s="16"/>
      <c r="BC385" s="16"/>
      <c r="BD385" s="16"/>
      <c r="BE385" s="16"/>
      <c r="BF385" s="16"/>
      <c r="BG385" s="17">
        <v>0.35</v>
      </c>
      <c r="BH385" s="17">
        <v>1.5</v>
      </c>
      <c r="BI385" s="17">
        <f t="shared" si="122"/>
        <v>0</v>
      </c>
      <c r="BJ385" s="17">
        <v>5.7987288135593227</v>
      </c>
      <c r="BK385" s="17">
        <f t="shared" si="102"/>
        <v>0.1</v>
      </c>
      <c r="BL385" s="17">
        <f t="shared" si="120"/>
        <v>0</v>
      </c>
      <c r="BM385" s="17">
        <f t="shared" si="103"/>
        <v>2.8419683999999998</v>
      </c>
      <c r="BN385" s="17">
        <v>4.5</v>
      </c>
      <c r="BO385" s="17">
        <f>AM385</f>
        <v>3.0940784999999997</v>
      </c>
      <c r="BP385" s="17">
        <f t="shared" si="121"/>
        <v>2.8419683999999998</v>
      </c>
      <c r="BQ385" s="17">
        <v>2.7641346030427454</v>
      </c>
      <c r="BR385" s="17">
        <v>3.1482589198829083</v>
      </c>
      <c r="BS385" s="17"/>
      <c r="BT385" s="16"/>
      <c r="BU385" s="16"/>
      <c r="BV385" s="16"/>
    </row>
    <row r="386" spans="1:74" ht="12.75" customHeight="1">
      <c r="A386" s="13">
        <f t="shared" si="123"/>
        <v>1775</v>
      </c>
      <c r="B386" s="14"/>
      <c r="C386" s="7"/>
      <c r="D386" s="7"/>
      <c r="E386" s="7"/>
      <c r="F386" s="7"/>
      <c r="G386" s="7"/>
      <c r="H386" s="7"/>
      <c r="I386" s="7"/>
      <c r="J386" s="15">
        <v>2065</v>
      </c>
      <c r="K386" s="15">
        <v>1227</v>
      </c>
      <c r="L386" s="15">
        <v>1100</v>
      </c>
      <c r="M386" s="15">
        <v>840</v>
      </c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5">
        <v>2887</v>
      </c>
      <c r="AC386" s="7"/>
      <c r="AD386" s="7"/>
      <c r="AE386" s="16"/>
      <c r="AF386" s="16"/>
      <c r="AG386" s="16"/>
      <c r="AH386" s="16"/>
      <c r="AI386" s="17">
        <f>'Conversions, Sources &amp; Comments'!$F383*I386/260</f>
        <v>0</v>
      </c>
      <c r="AJ386" s="17">
        <f>J386*'Conversions, Sources &amp; Comments'!$F383/222.6</f>
        <v>0.4252285849056604</v>
      </c>
      <c r="AK386" s="17">
        <f>K386*'Conversions, Sources &amp; Comments'!$F383/222.6</f>
        <v>0.25266608894878706</v>
      </c>
      <c r="AL386" s="17">
        <f>L386*'Conversions, Sources &amp; Comments'!$F383/260</f>
        <v>0.19393084615384618</v>
      </c>
      <c r="AM386" s="17">
        <f>'Conversions, Sources &amp; Comments'!$F383*P386/0.56</f>
        <v>0</v>
      </c>
      <c r="AN386" s="17"/>
      <c r="AO386" s="17"/>
      <c r="AP386" s="17"/>
      <c r="AQ386" s="17"/>
      <c r="AR386" s="17"/>
      <c r="AS386" s="17"/>
      <c r="AT386" s="17">
        <f>'Conversions, Sources &amp; Comments'!$F383*W386/0.835</f>
        <v>0</v>
      </c>
      <c r="AU386" s="17">
        <f>'Conversions, Sources &amp; Comments'!$F383*X386/56</f>
        <v>0</v>
      </c>
      <c r="AV386" s="17"/>
      <c r="AW386" s="17"/>
      <c r="AX386" s="17"/>
      <c r="AY386" s="17">
        <f>'Conversions, Sources &amp; Comments'!$F383*AB386/56</f>
        <v>2.3631229178571429</v>
      </c>
      <c r="AZ386" s="17">
        <f>'Conversions, Sources &amp; Comments'!$F383*AC386/0.56</f>
        <v>0</v>
      </c>
      <c r="BA386" s="16"/>
      <c r="BB386" s="16"/>
      <c r="BC386" s="16"/>
      <c r="BD386" s="16"/>
      <c r="BE386" s="16"/>
      <c r="BF386" s="16"/>
      <c r="BG386" s="17">
        <v>0.35</v>
      </c>
      <c r="BH386" s="17">
        <v>1.5</v>
      </c>
      <c r="BI386" s="17">
        <f t="shared" si="122"/>
        <v>0</v>
      </c>
      <c r="BJ386" s="17">
        <v>6.1398305084745761</v>
      </c>
      <c r="BK386" s="17">
        <f t="shared" si="102"/>
        <v>0.1</v>
      </c>
      <c r="BL386" s="17">
        <f t="shared" si="120"/>
        <v>0</v>
      </c>
      <c r="BM386" s="17">
        <f t="shared" si="103"/>
        <v>2.3631229178571429</v>
      </c>
      <c r="BN386" s="17">
        <v>4.5</v>
      </c>
      <c r="BO386" s="17">
        <v>2.9</v>
      </c>
      <c r="BP386" s="17">
        <f t="shared" si="121"/>
        <v>2.3631229178571429</v>
      </c>
      <c r="BQ386" s="17">
        <v>2.7250931538472263</v>
      </c>
      <c r="BR386" s="17">
        <v>2.97622291333193</v>
      </c>
      <c r="BS386" s="17"/>
      <c r="BT386" s="16"/>
      <c r="BU386" s="16"/>
      <c r="BV386" s="16"/>
    </row>
    <row r="387" spans="1:74" ht="12.75" customHeight="1">
      <c r="A387" s="13">
        <f t="shared" si="123"/>
        <v>1776</v>
      </c>
      <c r="B387" s="14"/>
      <c r="C387" s="7"/>
      <c r="D387" s="7"/>
      <c r="E387" s="7"/>
      <c r="F387" s="7"/>
      <c r="G387" s="7"/>
      <c r="H387" s="7"/>
      <c r="I387" s="7"/>
      <c r="J387" s="15">
        <v>2030</v>
      </c>
      <c r="K387" s="15">
        <v>1319</v>
      </c>
      <c r="L387" s="15">
        <v>1163</v>
      </c>
      <c r="M387" s="15">
        <v>831</v>
      </c>
      <c r="N387" s="7"/>
      <c r="O387" s="7"/>
      <c r="P387" s="15">
        <v>34.6</v>
      </c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16"/>
      <c r="AF387" s="16"/>
      <c r="AG387" s="16"/>
      <c r="AH387" s="16"/>
      <c r="AI387" s="17">
        <f>'Conversions, Sources &amp; Comments'!$F384*I387/260</f>
        <v>0</v>
      </c>
      <c r="AJ387" s="17">
        <f>J387*'Conversions, Sources &amp; Comments'!$F384/222.6</f>
        <v>0.41802132075471699</v>
      </c>
      <c r="AK387" s="17">
        <f>K387*'Conversions, Sources &amp; Comments'!$F384/222.6</f>
        <v>0.27161089757412399</v>
      </c>
      <c r="AL387" s="17">
        <f>L387*'Conversions, Sources &amp; Comments'!$F384/260</f>
        <v>0.20503779461538463</v>
      </c>
      <c r="AM387" s="17">
        <f>'Conversions, Sources &amp; Comments'!$F384*P387/0.56</f>
        <v>2.8321459285714283</v>
      </c>
      <c r="AN387" s="17"/>
      <c r="AO387" s="17"/>
      <c r="AP387" s="17"/>
      <c r="AQ387" s="17"/>
      <c r="AR387" s="17"/>
      <c r="AS387" s="17"/>
      <c r="AT387" s="17">
        <f>'Conversions, Sources &amp; Comments'!$F384*W387/0.835</f>
        <v>0</v>
      </c>
      <c r="AU387" s="17">
        <f>'Conversions, Sources &amp; Comments'!$F384*X387/56</f>
        <v>0</v>
      </c>
      <c r="AV387" s="17"/>
      <c r="AW387" s="17"/>
      <c r="AX387" s="17"/>
      <c r="AY387" s="17">
        <f>'Conversions, Sources &amp; Comments'!$F384*AB387/56</f>
        <v>0</v>
      </c>
      <c r="AZ387" s="17">
        <f>'Conversions, Sources &amp; Comments'!$F384*AC387/0.56</f>
        <v>0</v>
      </c>
      <c r="BA387" s="16"/>
      <c r="BB387" s="16"/>
      <c r="BC387" s="16"/>
      <c r="BD387" s="16"/>
      <c r="BE387" s="16"/>
      <c r="BF387" s="16"/>
      <c r="BG387" s="17">
        <v>0.35</v>
      </c>
      <c r="BH387" s="17">
        <v>1.5</v>
      </c>
      <c r="BI387" s="17">
        <f t="shared" si="122"/>
        <v>0</v>
      </c>
      <c r="BJ387" s="17">
        <v>5.5063559322033901</v>
      </c>
      <c r="BK387" s="17">
        <f t="shared" si="102"/>
        <v>0.1</v>
      </c>
      <c r="BL387" s="17">
        <f t="shared" si="120"/>
        <v>0</v>
      </c>
      <c r="BM387" s="17">
        <f t="shared" si="103"/>
        <v>0</v>
      </c>
      <c r="BN387" s="17">
        <v>4.5</v>
      </c>
      <c r="BO387" s="17">
        <f>AM387</f>
        <v>2.8321459285714283</v>
      </c>
      <c r="BP387" s="17">
        <f t="shared" si="121"/>
        <v>0</v>
      </c>
      <c r="BQ387" s="17">
        <v>2.9234237157604626</v>
      </c>
      <c r="BR387" s="17">
        <v>2.9418157120217345</v>
      </c>
      <c r="BS387" s="17"/>
      <c r="BT387" s="16"/>
      <c r="BU387" s="16"/>
      <c r="BV387" s="16"/>
    </row>
    <row r="388" spans="1:74" ht="12.75" customHeight="1">
      <c r="A388" s="13">
        <f t="shared" si="123"/>
        <v>1777</v>
      </c>
      <c r="B388" s="14"/>
      <c r="C388" s="7"/>
      <c r="D388" s="7"/>
      <c r="E388" s="7"/>
      <c r="F388" s="7"/>
      <c r="G388" s="7"/>
      <c r="H388" s="7"/>
      <c r="I388" s="7"/>
      <c r="J388" s="15">
        <v>2520</v>
      </c>
      <c r="K388" s="15">
        <v>1770</v>
      </c>
      <c r="L388" s="15">
        <v>1408</v>
      </c>
      <c r="M388" s="15">
        <v>770</v>
      </c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16"/>
      <c r="AF388" s="16"/>
      <c r="AG388" s="16"/>
      <c r="AH388" s="16"/>
      <c r="AI388" s="17">
        <f>'Conversions, Sources &amp; Comments'!$F385*I388/260</f>
        <v>0</v>
      </c>
      <c r="AJ388" s="17">
        <f>J388*'Conversions, Sources &amp; Comments'!$F385/222.6</f>
        <v>0.51892301886792458</v>
      </c>
      <c r="AK388" s="17">
        <f>K388*'Conversions, Sources &amp; Comments'!$F385/222.6</f>
        <v>0.3644816442048518</v>
      </c>
      <c r="AL388" s="17">
        <f>L388*'Conversions, Sources &amp; Comments'!$F385/260</f>
        <v>0.24823148307692308</v>
      </c>
      <c r="AM388" s="17">
        <f>'Conversions, Sources &amp; Comments'!$F385*P388/0.56</f>
        <v>0</v>
      </c>
      <c r="AN388" s="17"/>
      <c r="AO388" s="17"/>
      <c r="AP388" s="17"/>
      <c r="AQ388" s="17"/>
      <c r="AR388" s="17"/>
      <c r="AS388" s="17"/>
      <c r="AT388" s="17">
        <f>'Conversions, Sources &amp; Comments'!$F385*W388/0.835</f>
        <v>0</v>
      </c>
      <c r="AU388" s="17">
        <f>'Conversions, Sources &amp; Comments'!$F385*X388/56</f>
        <v>0</v>
      </c>
      <c r="AV388" s="17"/>
      <c r="AW388" s="17"/>
      <c r="AX388" s="17"/>
      <c r="AY388" s="17">
        <f>'Conversions, Sources &amp; Comments'!$F385*AB388/56</f>
        <v>0</v>
      </c>
      <c r="AZ388" s="17">
        <f>'Conversions, Sources &amp; Comments'!$F385*AC388/0.56</f>
        <v>0</v>
      </c>
      <c r="BA388" s="16"/>
      <c r="BB388" s="16"/>
      <c r="BC388" s="16"/>
      <c r="BD388" s="16"/>
      <c r="BE388" s="16"/>
      <c r="BF388" s="16"/>
      <c r="BG388" s="17">
        <v>0.35</v>
      </c>
      <c r="BH388" s="17">
        <v>1.5</v>
      </c>
      <c r="BI388" s="17">
        <f t="shared" si="122"/>
        <v>0</v>
      </c>
      <c r="BJ388" s="17">
        <v>6.4809322033898304</v>
      </c>
      <c r="BK388" s="17">
        <f t="shared" si="102"/>
        <v>0.1</v>
      </c>
      <c r="BL388" s="17">
        <f t="shared" si="120"/>
        <v>0</v>
      </c>
      <c r="BM388" s="17">
        <f t="shared" si="103"/>
        <v>0</v>
      </c>
      <c r="BN388" s="17">
        <v>4.5</v>
      </c>
      <c r="BO388" s="17">
        <v>2.9</v>
      </c>
      <c r="BP388" s="17">
        <f t="shared" si="121"/>
        <v>0</v>
      </c>
      <c r="BQ388" s="17">
        <v>3.0983294081563884</v>
      </c>
      <c r="BR388" s="17">
        <v>2.8385941080911476</v>
      </c>
      <c r="BS388" s="17"/>
      <c r="BT388" s="16"/>
      <c r="BU388" s="16"/>
      <c r="BV388" s="16"/>
    </row>
    <row r="389" spans="1:74" ht="12.75" customHeight="1">
      <c r="A389" s="13">
        <f t="shared" si="123"/>
        <v>1778</v>
      </c>
      <c r="B389" s="14"/>
      <c r="C389" s="7"/>
      <c r="D389" s="7"/>
      <c r="E389" s="15">
        <v>1785</v>
      </c>
      <c r="F389" s="7"/>
      <c r="G389" s="7"/>
      <c r="H389" s="15">
        <v>630</v>
      </c>
      <c r="I389" s="7"/>
      <c r="J389" s="15">
        <v>2316</v>
      </c>
      <c r="K389" s="15">
        <v>1443</v>
      </c>
      <c r="L389" s="15">
        <v>1356</v>
      </c>
      <c r="M389" s="15">
        <v>860</v>
      </c>
      <c r="N389" s="7"/>
      <c r="O389" s="7"/>
      <c r="P389" s="7"/>
      <c r="Q389" s="7"/>
      <c r="R389" s="7"/>
      <c r="S389" s="7"/>
      <c r="T389" s="7"/>
      <c r="U389" s="7"/>
      <c r="V389" s="7"/>
      <c r="W389" s="15">
        <v>49</v>
      </c>
      <c r="X389" s="7"/>
      <c r="Y389" s="7"/>
      <c r="Z389" s="7"/>
      <c r="AA389" s="7"/>
      <c r="AB389" s="7"/>
      <c r="AC389" s="15">
        <v>15.7</v>
      </c>
      <c r="AD389" s="15"/>
      <c r="AE389" s="16"/>
      <c r="AF389" s="17">
        <f>E389*'Conversions, Sources &amp; Comments'!$F386/222.6</f>
        <v>0.36757047169811324</v>
      </c>
      <c r="AG389" s="16"/>
      <c r="AH389" s="16"/>
      <c r="AI389" s="17">
        <f>'Conversions, Sources &amp; Comments'!$F386*I389/260</f>
        <v>0</v>
      </c>
      <c r="AJ389" s="17">
        <f>J389*'Conversions, Sources &amp; Comments'!$F386/222.6</f>
        <v>0.47691496495956875</v>
      </c>
      <c r="AK389" s="17">
        <f>K389*'Conversions, Sources &amp; Comments'!$F386/222.6</f>
        <v>0.29714520485175205</v>
      </c>
      <c r="AL389" s="17">
        <f>L389*'Conversions, Sources &amp; Comments'!$F386/260</f>
        <v>0.23906384307692308</v>
      </c>
      <c r="AM389" s="17">
        <f>'Conversions, Sources &amp; Comments'!$F386*P389/0.56</f>
        <v>0</v>
      </c>
      <c r="AN389" s="17"/>
      <c r="AO389" s="17"/>
      <c r="AP389" s="17"/>
      <c r="AQ389" s="17"/>
      <c r="AR389" s="17"/>
      <c r="AS389" s="17"/>
      <c r="AT389" s="17">
        <f>'Conversions, Sources &amp; Comments'!$F386*W389/0.835</f>
        <v>2.6899063473053895</v>
      </c>
      <c r="AU389" s="17">
        <f>'Conversions, Sources &amp; Comments'!$F386*X389/56</f>
        <v>0</v>
      </c>
      <c r="AV389" s="17"/>
      <c r="AW389" s="17"/>
      <c r="AX389" s="17"/>
      <c r="AY389" s="17">
        <f>'Conversions, Sources &amp; Comments'!$F386*AB389/56</f>
        <v>0</v>
      </c>
      <c r="AZ389" s="17">
        <f>'Conversions, Sources &amp; Comments'!$F386*AC389/0.56</f>
        <v>1.2851066785714285</v>
      </c>
      <c r="BA389" s="16"/>
      <c r="BB389" s="16"/>
      <c r="BC389" s="16"/>
      <c r="BD389" s="16"/>
      <c r="BE389" s="16"/>
      <c r="BF389" s="16"/>
      <c r="BG389" s="17">
        <v>0.35</v>
      </c>
      <c r="BH389" s="17">
        <f>AZ389</f>
        <v>1.2851066785714285</v>
      </c>
      <c r="BI389" s="17">
        <f t="shared" si="122"/>
        <v>0</v>
      </c>
      <c r="BJ389" s="17">
        <v>6.1398305084745761</v>
      </c>
      <c r="BK389" s="17">
        <f t="shared" si="102"/>
        <v>8.5673778571428563E-2</v>
      </c>
      <c r="BL389" s="17">
        <f t="shared" si="120"/>
        <v>0</v>
      </c>
      <c r="BM389" s="17">
        <f t="shared" si="103"/>
        <v>0</v>
      </c>
      <c r="BN389" s="17">
        <v>4.5</v>
      </c>
      <c r="BO389" s="17">
        <v>2.9</v>
      </c>
      <c r="BP389" s="17">
        <f t="shared" si="121"/>
        <v>0</v>
      </c>
      <c r="BQ389" s="17">
        <v>3.0155615358618877</v>
      </c>
      <c r="BR389" s="17">
        <v>2.8385941080911476</v>
      </c>
      <c r="BS389" s="17"/>
      <c r="BT389" s="16"/>
      <c r="BU389" s="16"/>
      <c r="BV389" s="16"/>
    </row>
    <row r="390" spans="1:74" ht="12.75" customHeight="1">
      <c r="A390" s="13">
        <f t="shared" si="123"/>
        <v>1779</v>
      </c>
      <c r="B390" s="14"/>
      <c r="C390" s="7"/>
      <c r="D390" s="7"/>
      <c r="E390" s="15">
        <v>2100</v>
      </c>
      <c r="F390" s="7"/>
      <c r="G390" s="7"/>
      <c r="H390" s="15">
        <v>630</v>
      </c>
      <c r="I390" s="15">
        <v>1752</v>
      </c>
      <c r="J390" s="15">
        <v>2100</v>
      </c>
      <c r="K390" s="15">
        <v>1190</v>
      </c>
      <c r="L390" s="15">
        <v>927</v>
      </c>
      <c r="M390" s="15">
        <v>793</v>
      </c>
      <c r="N390" s="7"/>
      <c r="O390" s="7"/>
      <c r="P390" s="7"/>
      <c r="Q390" s="7"/>
      <c r="R390" s="7"/>
      <c r="S390" s="7"/>
      <c r="T390" s="7"/>
      <c r="U390" s="7"/>
      <c r="V390" s="7"/>
      <c r="W390" s="15">
        <v>42</v>
      </c>
      <c r="X390" s="7"/>
      <c r="Y390" s="7"/>
      <c r="Z390" s="7"/>
      <c r="AA390" s="7"/>
      <c r="AB390" s="7"/>
      <c r="AC390" s="7"/>
      <c r="AD390" s="7"/>
      <c r="AE390" s="16"/>
      <c r="AF390" s="17">
        <f>E390*'Conversions, Sources &amp; Comments'!$F387/222.6</f>
        <v>0.43243584905660382</v>
      </c>
      <c r="AG390" s="16"/>
      <c r="AH390" s="16"/>
      <c r="AI390" s="17">
        <f>'Conversions, Sources &amp; Comments'!$F387*I390/260</f>
        <v>0.30887894769230773</v>
      </c>
      <c r="AJ390" s="17">
        <f>J390*'Conversions, Sources &amp; Comments'!$F387/222.6</f>
        <v>0.43243584905660382</v>
      </c>
      <c r="AK390" s="17">
        <f>K390*'Conversions, Sources &amp; Comments'!$F387/222.6</f>
        <v>0.24504698113207551</v>
      </c>
      <c r="AL390" s="17">
        <f>L390*'Conversions, Sources &amp; Comments'!$F387/260</f>
        <v>0.16343081307692309</v>
      </c>
      <c r="AM390" s="17">
        <f>'Conversions, Sources &amp; Comments'!$F387*P390/0.56</f>
        <v>0</v>
      </c>
      <c r="AN390" s="17"/>
      <c r="AO390" s="17"/>
      <c r="AP390" s="17"/>
      <c r="AQ390" s="17"/>
      <c r="AR390" s="17"/>
      <c r="AS390" s="17"/>
      <c r="AT390" s="17">
        <f>'Conversions, Sources &amp; Comments'!$F387*W390/0.835</f>
        <v>2.3056340119760481</v>
      </c>
      <c r="AU390" s="17">
        <f>'Conversions, Sources &amp; Comments'!$F387*X390/56</f>
        <v>0</v>
      </c>
      <c r="AV390" s="17"/>
      <c r="AW390" s="17"/>
      <c r="AX390" s="17"/>
      <c r="AY390" s="17">
        <f>'Conversions, Sources &amp; Comments'!$F387*AB390/56</f>
        <v>0</v>
      </c>
      <c r="AZ390" s="17">
        <f>'Conversions, Sources &amp; Comments'!$F387*AC390/0.56</f>
        <v>0</v>
      </c>
      <c r="BA390" s="16"/>
      <c r="BB390" s="16"/>
      <c r="BC390" s="16"/>
      <c r="BD390" s="16"/>
      <c r="BE390" s="16"/>
      <c r="BF390" s="16"/>
      <c r="BG390" s="17">
        <f>AI390</f>
        <v>0.30887894769230773</v>
      </c>
      <c r="BH390" s="17">
        <v>1.4</v>
      </c>
      <c r="BI390" s="17">
        <f t="shared" si="122"/>
        <v>0</v>
      </c>
      <c r="BJ390" s="17">
        <v>6.1398305084745761</v>
      </c>
      <c r="BK390" s="17">
        <f t="shared" si="102"/>
        <v>9.3333333333333324E-2</v>
      </c>
      <c r="BL390" s="17">
        <f t="shared" si="120"/>
        <v>0</v>
      </c>
      <c r="BM390" s="17">
        <f t="shared" si="103"/>
        <v>0</v>
      </c>
      <c r="BN390" s="17">
        <v>4.5</v>
      </c>
      <c r="BO390" s="17">
        <v>2.9</v>
      </c>
      <c r="BP390" s="17">
        <f t="shared" si="121"/>
        <v>0</v>
      </c>
      <c r="BQ390" s="17">
        <v>2.865642370951095</v>
      </c>
      <c r="BR390" s="17">
        <v>2.9246121113666366</v>
      </c>
      <c r="BS390" s="17"/>
      <c r="BT390" s="16"/>
      <c r="BU390" s="16"/>
      <c r="BV390" s="16"/>
    </row>
    <row r="391" spans="1:74" ht="12.75" customHeight="1">
      <c r="A391" s="13">
        <f t="shared" si="123"/>
        <v>1780</v>
      </c>
      <c r="B391" s="14"/>
      <c r="C391" s="7"/>
      <c r="D391" s="7"/>
      <c r="E391" s="15">
        <v>2205</v>
      </c>
      <c r="F391" s="15">
        <v>735</v>
      </c>
      <c r="G391" s="7"/>
      <c r="H391" s="15">
        <v>735</v>
      </c>
      <c r="I391" s="15">
        <v>2597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15">
        <v>17.5</v>
      </c>
      <c r="AD391" s="15"/>
      <c r="AE391" s="16"/>
      <c r="AF391" s="17">
        <f>E391*'Conversions, Sources &amp; Comments'!$F388/222.6</f>
        <v>0.45405764150943401</v>
      </c>
      <c r="AG391" s="17">
        <f>F391*'Conversions, Sources &amp; Comments'!$F388/222.6</f>
        <v>0.15135254716981134</v>
      </c>
      <c r="AH391" s="16"/>
      <c r="AI391" s="17">
        <f>'Conversions, Sources &amp; Comments'!$F388*I391/260</f>
        <v>0.4578530976923077</v>
      </c>
      <c r="AJ391" s="16"/>
      <c r="AK391" s="16"/>
      <c r="AL391" s="16"/>
      <c r="AM391" s="17">
        <f>'Conversions, Sources &amp; Comments'!$F388*P391/0.56</f>
        <v>0</v>
      </c>
      <c r="AN391" s="17"/>
      <c r="AO391" s="17"/>
      <c r="AP391" s="17"/>
      <c r="AQ391" s="17"/>
      <c r="AR391" s="17"/>
      <c r="AS391" s="17"/>
      <c r="AT391" s="17">
        <f>'Conversions, Sources &amp; Comments'!$F388*W391/0.835</f>
        <v>0</v>
      </c>
      <c r="AU391" s="17">
        <f>'Conversions, Sources &amp; Comments'!$F388*X391/56</f>
        <v>0</v>
      </c>
      <c r="AV391" s="17"/>
      <c r="AW391" s="17"/>
      <c r="AX391" s="17"/>
      <c r="AY391" s="17">
        <f>'Conversions, Sources &amp; Comments'!$F388*AB391/56</f>
        <v>0</v>
      </c>
      <c r="AZ391" s="17">
        <f>'Conversions, Sources &amp; Comments'!$F388*AC391/0.56</f>
        <v>1.43244375</v>
      </c>
      <c r="BA391" s="16"/>
      <c r="BB391" s="16"/>
      <c r="BC391" s="16"/>
      <c r="BD391" s="16"/>
      <c r="BE391" s="16"/>
      <c r="BF391" s="16"/>
      <c r="BG391" s="17">
        <f>AI391</f>
        <v>0.4578530976923077</v>
      </c>
      <c r="BH391" s="17">
        <f t="shared" ref="BH391:BH422" si="124">AZ391</f>
        <v>1.43244375</v>
      </c>
      <c r="BI391" s="17">
        <f t="shared" si="122"/>
        <v>0</v>
      </c>
      <c r="BJ391" s="17">
        <v>6.1398305084745761</v>
      </c>
      <c r="BK391" s="17">
        <f t="shared" si="102"/>
        <v>9.5496250000000005E-2</v>
      </c>
      <c r="BL391" s="17">
        <f t="shared" si="120"/>
        <v>0</v>
      </c>
      <c r="BM391" s="17">
        <f t="shared" si="103"/>
        <v>0</v>
      </c>
      <c r="BN391" s="17">
        <v>4.5</v>
      </c>
      <c r="BO391" s="17">
        <v>2.9</v>
      </c>
      <c r="BP391" s="17">
        <f t="shared" si="121"/>
        <v>0</v>
      </c>
      <c r="BQ391" s="17">
        <f t="shared" ref="BQ391:BQ401" si="125">BR391</f>
        <v>2.97622291333193</v>
      </c>
      <c r="BR391" s="17">
        <v>2.97622291333193</v>
      </c>
      <c r="BS391" s="17"/>
      <c r="BT391" s="16"/>
      <c r="BU391" s="16"/>
      <c r="BV391" s="16"/>
    </row>
    <row r="392" spans="1:74" ht="12.75" customHeight="1">
      <c r="A392" s="13">
        <f t="shared" si="123"/>
        <v>1781</v>
      </c>
      <c r="B392" s="14"/>
      <c r="C392" s="7"/>
      <c r="D392" s="7"/>
      <c r="E392" s="15">
        <v>2310</v>
      </c>
      <c r="F392" s="15">
        <v>1680</v>
      </c>
      <c r="G392" s="7"/>
      <c r="H392" s="15">
        <v>1050</v>
      </c>
      <c r="I392" s="15">
        <v>2984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16"/>
      <c r="AF392" s="17">
        <f>E392*'Conversions, Sources &amp; Comments'!$F389/222.6</f>
        <v>0.49179858490566036</v>
      </c>
      <c r="AG392" s="17">
        <f>F392*'Conversions, Sources &amp; Comments'!$F389/222.6</f>
        <v>0.35767169811320754</v>
      </c>
      <c r="AH392" s="16"/>
      <c r="AI392" s="17">
        <f>'Conversions, Sources &amp; Comments'!$F389*I392/260</f>
        <v>0.54390859999999996</v>
      </c>
      <c r="AJ392" s="16"/>
      <c r="AK392" s="16"/>
      <c r="AL392" s="17"/>
      <c r="AM392" s="17">
        <f>'Conversions, Sources &amp; Comments'!$F389*P392/0.56</f>
        <v>0</v>
      </c>
      <c r="AN392" s="17"/>
      <c r="AO392" s="17"/>
      <c r="AP392" s="17"/>
      <c r="AQ392" s="17"/>
      <c r="AR392" s="17"/>
      <c r="AS392" s="17"/>
      <c r="AT392" s="17">
        <f>'Conversions, Sources &amp; Comments'!$F389*W392/0.835</f>
        <v>0</v>
      </c>
      <c r="AU392" s="17">
        <f>'Conversions, Sources &amp; Comments'!$F389*X392/56</f>
        <v>0</v>
      </c>
      <c r="AV392" s="17"/>
      <c r="AW392" s="17"/>
      <c r="AX392" s="17"/>
      <c r="AY392" s="17">
        <f>'Conversions, Sources &amp; Comments'!$F389*AB392/56</f>
        <v>0</v>
      </c>
      <c r="AZ392" s="17">
        <f>'Conversions, Sources &amp; Comments'!$F389*AC392/0.56</f>
        <v>0</v>
      </c>
      <c r="BA392" s="16"/>
      <c r="BB392" s="16"/>
      <c r="BC392" s="16"/>
      <c r="BD392" s="16"/>
      <c r="BE392" s="16"/>
      <c r="BF392" s="16"/>
      <c r="BG392" s="17">
        <f>AI392</f>
        <v>0.54390859999999996</v>
      </c>
      <c r="BH392" s="17">
        <f t="shared" si="124"/>
        <v>0</v>
      </c>
      <c r="BI392" s="17">
        <f t="shared" si="122"/>
        <v>0</v>
      </c>
      <c r="BJ392" s="17">
        <v>6.8220338983050848</v>
      </c>
      <c r="BK392" s="17">
        <f t="shared" si="102"/>
        <v>0</v>
      </c>
      <c r="BL392" s="17">
        <f t="shared" si="120"/>
        <v>0</v>
      </c>
      <c r="BM392" s="17">
        <f t="shared" si="103"/>
        <v>0</v>
      </c>
      <c r="BN392" s="17">
        <v>4.5</v>
      </c>
      <c r="BO392" s="17">
        <v>2.9</v>
      </c>
      <c r="BP392" s="17">
        <f t="shared" si="121"/>
        <v>0</v>
      </c>
      <c r="BQ392" s="17">
        <f t="shared" si="125"/>
        <v>2.97622291333193</v>
      </c>
      <c r="BR392" s="17">
        <v>2.97622291333193</v>
      </c>
      <c r="BS392" s="17"/>
      <c r="BT392" s="16"/>
      <c r="BU392" s="16"/>
      <c r="BV392" s="16"/>
    </row>
    <row r="393" spans="1:74" ht="12.75" customHeight="1">
      <c r="A393" s="13">
        <f t="shared" si="123"/>
        <v>1782</v>
      </c>
      <c r="B393" s="14"/>
      <c r="C393" s="7"/>
      <c r="D393" s="7"/>
      <c r="E393" s="15">
        <v>1890</v>
      </c>
      <c r="F393" s="15">
        <v>1260</v>
      </c>
      <c r="G393" s="7"/>
      <c r="H393" s="15">
        <v>840</v>
      </c>
      <c r="I393" s="15">
        <v>1754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16"/>
      <c r="AF393" s="17">
        <f>E393*'Conversions, Sources &amp; Comments'!$F390/222.6</f>
        <v>0.3896872641509434</v>
      </c>
      <c r="AG393" s="17">
        <f>F393*'Conversions, Sources &amp; Comments'!$F390/222.6</f>
        <v>0.25979150943396229</v>
      </c>
      <c r="AH393" s="16"/>
      <c r="AI393" s="17">
        <f>'Conversions, Sources &amp; Comments'!$F390*I393/260</f>
        <v>0.30962485000000001</v>
      </c>
      <c r="AJ393" s="16"/>
      <c r="AK393" s="16"/>
      <c r="AL393" s="16"/>
      <c r="AM393" s="17">
        <f>'Conversions, Sources &amp; Comments'!$F390*P393/0.56</f>
        <v>0</v>
      </c>
      <c r="AN393" s="17"/>
      <c r="AO393" s="17"/>
      <c r="AP393" s="17"/>
      <c r="AQ393" s="17"/>
      <c r="AR393" s="17"/>
      <c r="AS393" s="17"/>
      <c r="AT393" s="17">
        <f>'Conversions, Sources &amp; Comments'!$F390*W393/0.835</f>
        <v>0</v>
      </c>
      <c r="AU393" s="17">
        <f>'Conversions, Sources &amp; Comments'!$F390*X393/56</f>
        <v>0</v>
      </c>
      <c r="AV393" s="17"/>
      <c r="AW393" s="17"/>
      <c r="AX393" s="17"/>
      <c r="AY393" s="17">
        <f>'Conversions, Sources &amp; Comments'!$F390*AB393/56</f>
        <v>0</v>
      </c>
      <c r="AZ393" s="17">
        <f>'Conversions, Sources &amp; Comments'!$F390*AC393/0.56</f>
        <v>0</v>
      </c>
      <c r="BA393" s="16"/>
      <c r="BB393" s="16"/>
      <c r="BC393" s="16"/>
      <c r="BD393" s="16"/>
      <c r="BE393" s="16"/>
      <c r="BF393" s="16"/>
      <c r="BG393" s="17">
        <f>AI393</f>
        <v>0.30962485000000001</v>
      </c>
      <c r="BH393" s="17">
        <f t="shared" si="124"/>
        <v>0</v>
      </c>
      <c r="BI393" s="17">
        <f t="shared" si="122"/>
        <v>0</v>
      </c>
      <c r="BJ393" s="17">
        <v>6.4809322033898304</v>
      </c>
      <c r="BK393" s="17">
        <f t="shared" si="102"/>
        <v>0</v>
      </c>
      <c r="BL393" s="17">
        <f t="shared" si="120"/>
        <v>0</v>
      </c>
      <c r="BM393" s="17">
        <f t="shared" si="103"/>
        <v>0</v>
      </c>
      <c r="BN393" s="17">
        <v>4.5</v>
      </c>
      <c r="BO393" s="17">
        <v>2.9</v>
      </c>
      <c r="BP393" s="17">
        <f t="shared" si="121"/>
        <v>0</v>
      </c>
      <c r="BQ393" s="17">
        <f t="shared" si="125"/>
        <v>2.97622291333193</v>
      </c>
      <c r="BR393" s="17">
        <v>2.97622291333193</v>
      </c>
      <c r="BS393" s="17"/>
      <c r="BT393" s="16"/>
      <c r="BU393" s="16"/>
      <c r="BV393" s="16"/>
    </row>
    <row r="394" spans="1:74" ht="12.75" customHeight="1">
      <c r="A394" s="13">
        <f t="shared" si="123"/>
        <v>1783</v>
      </c>
      <c r="B394" s="14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16"/>
      <c r="AF394" s="16"/>
      <c r="AG394" s="16"/>
      <c r="AH394" s="16"/>
      <c r="AI394" s="17">
        <f>'Conversions, Sources &amp; Comments'!$F391*I394/260</f>
        <v>0</v>
      </c>
      <c r="AJ394" s="16"/>
      <c r="AK394" s="16"/>
      <c r="AL394" s="17"/>
      <c r="AM394" s="17">
        <f>'Conversions, Sources &amp; Comments'!$F391*P394/0.56</f>
        <v>0</v>
      </c>
      <c r="AN394" s="17"/>
      <c r="AO394" s="17"/>
      <c r="AP394" s="17"/>
      <c r="AQ394" s="17"/>
      <c r="AR394" s="17"/>
      <c r="AS394" s="17"/>
      <c r="AT394" s="17">
        <f>'Conversions, Sources &amp; Comments'!$F391*W394/0.835</f>
        <v>0</v>
      </c>
      <c r="AU394" s="17">
        <f>'Conversions, Sources &amp; Comments'!$F391*X394/56</f>
        <v>0</v>
      </c>
      <c r="AV394" s="17"/>
      <c r="AW394" s="17"/>
      <c r="AX394" s="17"/>
      <c r="AY394" s="17">
        <f>'Conversions, Sources &amp; Comments'!$F391*AB394/56</f>
        <v>0</v>
      </c>
      <c r="AZ394" s="17">
        <f>'Conversions, Sources &amp; Comments'!$F391*AC394/0.56</f>
        <v>0</v>
      </c>
      <c r="BA394" s="16"/>
      <c r="BB394" s="16"/>
      <c r="BC394" s="16"/>
      <c r="BD394" s="16"/>
      <c r="BE394" s="16"/>
      <c r="BF394" s="16"/>
      <c r="BG394" s="17">
        <v>0.37</v>
      </c>
      <c r="BH394" s="17">
        <f t="shared" si="124"/>
        <v>0</v>
      </c>
      <c r="BI394" s="17">
        <f t="shared" si="122"/>
        <v>0</v>
      </c>
      <c r="BJ394" s="17">
        <v>7.5042372881355934</v>
      </c>
      <c r="BK394" s="17">
        <f t="shared" si="102"/>
        <v>0</v>
      </c>
      <c r="BL394" s="17">
        <f t="shared" si="120"/>
        <v>0</v>
      </c>
      <c r="BM394" s="17">
        <f t="shared" si="103"/>
        <v>0</v>
      </c>
      <c r="BN394" s="17">
        <v>4.5</v>
      </c>
      <c r="BO394" s="17">
        <v>2.9</v>
      </c>
      <c r="BP394" s="17">
        <f t="shared" si="121"/>
        <v>0</v>
      </c>
      <c r="BQ394" s="17">
        <f t="shared" si="125"/>
        <v>2.8213905074360492</v>
      </c>
      <c r="BR394" s="17">
        <v>2.8213905074360492</v>
      </c>
      <c r="BS394" s="17"/>
      <c r="BT394" s="16"/>
      <c r="BU394" s="16"/>
      <c r="BV394" s="16"/>
    </row>
    <row r="395" spans="1:74" ht="12.75" customHeight="1">
      <c r="A395" s="13">
        <f t="shared" si="123"/>
        <v>1784</v>
      </c>
      <c r="B395" s="14"/>
      <c r="C395" s="7"/>
      <c r="D395" s="7"/>
      <c r="E395" s="15">
        <v>1890</v>
      </c>
      <c r="F395" s="15">
        <v>1470</v>
      </c>
      <c r="G395" s="7"/>
      <c r="H395" s="15">
        <v>840</v>
      </c>
      <c r="I395" s="15">
        <v>2598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16"/>
      <c r="AF395" s="17">
        <f>E395*'Conversions, Sources &amp; Comments'!$F392/222.6</f>
        <v>0.3896872641509434</v>
      </c>
      <c r="AG395" s="17">
        <f>F395*'Conversions, Sources &amp; Comments'!$F392/222.6</f>
        <v>0.30309009433962264</v>
      </c>
      <c r="AH395" s="16"/>
      <c r="AI395" s="17">
        <f>'Conversions, Sources &amp; Comments'!$F392*I395/260</f>
        <v>0.45861194999999999</v>
      </c>
      <c r="AJ395" s="16"/>
      <c r="AK395" s="16"/>
      <c r="AL395" s="17"/>
      <c r="AM395" s="17">
        <f>'Conversions, Sources &amp; Comments'!$F392*P395/0.56</f>
        <v>0</v>
      </c>
      <c r="AN395" s="17"/>
      <c r="AO395" s="17"/>
      <c r="AP395" s="17"/>
      <c r="AQ395" s="17"/>
      <c r="AR395" s="17"/>
      <c r="AS395" s="17"/>
      <c r="AT395" s="17">
        <f>'Conversions, Sources &amp; Comments'!$F392*W395/0.835</f>
        <v>0</v>
      </c>
      <c r="AU395" s="17">
        <f>'Conversions, Sources &amp; Comments'!$F392*X395/56</f>
        <v>0</v>
      </c>
      <c r="AV395" s="17"/>
      <c r="AW395" s="17"/>
      <c r="AX395" s="17"/>
      <c r="AY395" s="17">
        <f>'Conversions, Sources &amp; Comments'!$F392*AB395/56</f>
        <v>0</v>
      </c>
      <c r="AZ395" s="17">
        <f>'Conversions, Sources &amp; Comments'!$F392*AC395/0.56</f>
        <v>0</v>
      </c>
      <c r="BA395" s="16"/>
      <c r="BB395" s="16"/>
      <c r="BC395" s="16"/>
      <c r="BD395" s="16"/>
      <c r="BE395" s="16"/>
      <c r="BF395" s="16"/>
      <c r="BG395" s="17">
        <f>AI395</f>
        <v>0.45861194999999999</v>
      </c>
      <c r="BH395" s="17">
        <f t="shared" si="124"/>
        <v>0</v>
      </c>
      <c r="BI395" s="17">
        <f t="shared" si="122"/>
        <v>0</v>
      </c>
      <c r="BJ395" s="17">
        <v>6.8220338983050848</v>
      </c>
      <c r="BK395" s="17">
        <f t="shared" ref="BK395:BK441" si="126">BH395/15</f>
        <v>0</v>
      </c>
      <c r="BL395" s="17">
        <f t="shared" si="120"/>
        <v>0</v>
      </c>
      <c r="BM395" s="17">
        <f t="shared" ref="BM395:BM441" si="127">BP395</f>
        <v>0</v>
      </c>
      <c r="BN395" s="17">
        <v>4.5</v>
      </c>
      <c r="BO395" s="17">
        <v>2.9</v>
      </c>
      <c r="BP395" s="17">
        <f t="shared" si="121"/>
        <v>0</v>
      </c>
      <c r="BQ395" s="17">
        <f t="shared" si="125"/>
        <v>2.5805400982646791</v>
      </c>
      <c r="BR395" s="17">
        <v>2.5805400982646791</v>
      </c>
      <c r="BS395" s="17"/>
      <c r="BT395" s="16"/>
      <c r="BU395" s="16"/>
      <c r="BV395" s="16"/>
    </row>
    <row r="396" spans="1:74" ht="12.75" customHeight="1">
      <c r="A396" s="13">
        <f t="shared" si="123"/>
        <v>1785</v>
      </c>
      <c r="B396" s="14"/>
      <c r="C396" s="7"/>
      <c r="D396" s="7"/>
      <c r="E396" s="15">
        <v>2520</v>
      </c>
      <c r="F396" s="15">
        <v>1680</v>
      </c>
      <c r="G396" s="7"/>
      <c r="H396" s="15">
        <v>840</v>
      </c>
      <c r="I396" s="15">
        <v>4133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15">
        <v>3850</v>
      </c>
      <c r="Y396" s="7"/>
      <c r="Z396" s="7"/>
      <c r="AA396" s="7"/>
      <c r="AB396" s="7"/>
      <c r="AC396" s="7"/>
      <c r="AD396" s="7"/>
      <c r="AE396" s="16"/>
      <c r="AF396" s="17">
        <f>E396*'Conversions, Sources &amp; Comments'!$F393/222.6</f>
        <v>0.51958301886792457</v>
      </c>
      <c r="AG396" s="17">
        <f>F396*'Conversions, Sources &amp; Comments'!$F393/222.6</f>
        <v>0.34638867924528305</v>
      </c>
      <c r="AH396" s="16"/>
      <c r="AI396" s="17">
        <f>'Conversions, Sources &amp; Comments'!$F393*I396/260</f>
        <v>0.72957782500000001</v>
      </c>
      <c r="AJ396" s="16"/>
      <c r="AK396" s="16"/>
      <c r="AL396" s="17"/>
      <c r="AM396" s="17">
        <f>'Conversions, Sources &amp; Comments'!$F393*P396/0.56</f>
        <v>0</v>
      </c>
      <c r="AN396" s="17"/>
      <c r="AO396" s="17"/>
      <c r="AP396" s="17"/>
      <c r="AQ396" s="17"/>
      <c r="AR396" s="17"/>
      <c r="AS396" s="17"/>
      <c r="AT396" s="17">
        <f>'Conversions, Sources &amp; Comments'!$F393*W396/0.835</f>
        <v>0</v>
      </c>
      <c r="AU396" s="17">
        <f>'Conversions, Sources &amp; Comments'!$F393*X396/56</f>
        <v>3.1553843750000001</v>
      </c>
      <c r="AV396" s="17"/>
      <c r="AW396" s="17"/>
      <c r="AX396" s="17"/>
      <c r="AY396" s="17">
        <f>'Conversions, Sources &amp; Comments'!$F393*AB396/56</f>
        <v>0</v>
      </c>
      <c r="AZ396" s="17">
        <f>'Conversions, Sources &amp; Comments'!$F393*AC396/0.56</f>
        <v>0</v>
      </c>
      <c r="BA396" s="16"/>
      <c r="BB396" s="16"/>
      <c r="BC396" s="16"/>
      <c r="BD396" s="16"/>
      <c r="BE396" s="16"/>
      <c r="BF396" s="16"/>
      <c r="BG396" s="17">
        <f>AI396</f>
        <v>0.72957782500000001</v>
      </c>
      <c r="BH396" s="17">
        <f t="shared" si="124"/>
        <v>0</v>
      </c>
      <c r="BI396" s="17">
        <f t="shared" si="122"/>
        <v>0</v>
      </c>
      <c r="BJ396" s="17">
        <v>7.5042372881355934</v>
      </c>
      <c r="BK396" s="17">
        <f t="shared" si="126"/>
        <v>0</v>
      </c>
      <c r="BL396" s="17">
        <f t="shared" si="120"/>
        <v>0</v>
      </c>
      <c r="BM396" s="17">
        <f t="shared" si="127"/>
        <v>0</v>
      </c>
      <c r="BN396" s="17">
        <v>4.5</v>
      </c>
      <c r="BO396" s="17">
        <v>2.9</v>
      </c>
      <c r="BP396" s="17">
        <f t="shared" si="121"/>
        <v>0</v>
      </c>
      <c r="BQ396" s="17">
        <f t="shared" si="125"/>
        <v>2.7167760923703872</v>
      </c>
      <c r="BR396" s="17">
        <v>2.7167760923703872</v>
      </c>
      <c r="BS396" s="17"/>
      <c r="BT396" s="16"/>
      <c r="BU396" s="16"/>
      <c r="BV396" s="16"/>
    </row>
    <row r="397" spans="1:74" ht="12.75" customHeight="1">
      <c r="A397" s="13">
        <f t="shared" si="123"/>
        <v>1786</v>
      </c>
      <c r="B397" s="14"/>
      <c r="C397" s="7"/>
      <c r="D397" s="7"/>
      <c r="E397" s="15">
        <v>2520</v>
      </c>
      <c r="F397" s="15">
        <v>1890</v>
      </c>
      <c r="G397" s="7"/>
      <c r="H397" s="15">
        <v>840</v>
      </c>
      <c r="I397" s="15">
        <v>2677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15">
        <v>3360</v>
      </c>
      <c r="Y397" s="7"/>
      <c r="Z397" s="7"/>
      <c r="AA397" s="7"/>
      <c r="AB397" s="7"/>
      <c r="AC397" s="7"/>
      <c r="AD397" s="7"/>
      <c r="AE397" s="16"/>
      <c r="AF397" s="17">
        <f>E397*'Conversions, Sources &amp; Comments'!$F394/222.6</f>
        <v>0.51958301886792457</v>
      </c>
      <c r="AG397" s="17">
        <f>F397*'Conversions, Sources &amp; Comments'!$F394/222.6</f>
        <v>0.3896872641509434</v>
      </c>
      <c r="AH397" s="16"/>
      <c r="AI397" s="17">
        <f>'Conversions, Sources &amp; Comments'!$F394*I397/260</f>
        <v>0.47255742499999998</v>
      </c>
      <c r="AJ397" s="16"/>
      <c r="AK397" s="16"/>
      <c r="AL397" s="17"/>
      <c r="AM397" s="17">
        <f>'Conversions, Sources &amp; Comments'!$F394*P397/0.56</f>
        <v>0</v>
      </c>
      <c r="AN397" s="17"/>
      <c r="AO397" s="17"/>
      <c r="AP397" s="17"/>
      <c r="AQ397" s="17"/>
      <c r="AR397" s="17"/>
      <c r="AS397" s="17"/>
      <c r="AT397" s="17">
        <f>'Conversions, Sources &amp; Comments'!$F394*W397/0.835</f>
        <v>0</v>
      </c>
      <c r="AU397" s="17">
        <f>'Conversions, Sources &amp; Comments'!$F394*X397/56</f>
        <v>2.75379</v>
      </c>
      <c r="AV397" s="17"/>
      <c r="AW397" s="17"/>
      <c r="AX397" s="17"/>
      <c r="AY397" s="17">
        <f>'Conversions, Sources &amp; Comments'!$F394*AB397/56</f>
        <v>0</v>
      </c>
      <c r="AZ397" s="17">
        <f>'Conversions, Sources &amp; Comments'!$F394*AC397/0.56</f>
        <v>0</v>
      </c>
      <c r="BA397" s="16"/>
      <c r="BB397" s="16"/>
      <c r="BC397" s="16"/>
      <c r="BD397" s="16"/>
      <c r="BE397" s="16"/>
      <c r="BF397" s="16"/>
      <c r="BG397" s="17">
        <f>AI397</f>
        <v>0.47255742499999998</v>
      </c>
      <c r="BH397" s="17">
        <f t="shared" si="124"/>
        <v>0</v>
      </c>
      <c r="BI397" s="17">
        <f t="shared" si="122"/>
        <v>0</v>
      </c>
      <c r="BJ397" s="17">
        <v>8.1864406779661021</v>
      </c>
      <c r="BK397" s="17">
        <f t="shared" si="126"/>
        <v>0</v>
      </c>
      <c r="BL397" s="17">
        <f t="shared" si="120"/>
        <v>0</v>
      </c>
      <c r="BM397" s="17">
        <f t="shared" si="127"/>
        <v>0</v>
      </c>
      <c r="BN397" s="17">
        <v>4.5</v>
      </c>
      <c r="BO397" s="17">
        <v>2.9</v>
      </c>
      <c r="BP397" s="17">
        <f t="shared" si="121"/>
        <v>0</v>
      </c>
      <c r="BQ397" s="17">
        <f t="shared" si="125"/>
        <v>2.7167760923703872</v>
      </c>
      <c r="BR397" s="17">
        <v>2.7167760923703872</v>
      </c>
      <c r="BS397" s="17"/>
      <c r="BT397" s="16"/>
      <c r="BU397" s="16"/>
      <c r="BV397" s="16"/>
    </row>
    <row r="398" spans="1:74" ht="12.75" customHeight="1">
      <c r="A398" s="13">
        <f t="shared" si="123"/>
        <v>1787</v>
      </c>
      <c r="B398" s="14"/>
      <c r="C398" s="7"/>
      <c r="D398" s="7"/>
      <c r="E398" s="15">
        <v>2520</v>
      </c>
      <c r="F398" s="7"/>
      <c r="G398" s="7"/>
      <c r="H398" s="15">
        <v>840</v>
      </c>
      <c r="I398" s="15">
        <v>2520</v>
      </c>
      <c r="J398" s="15">
        <v>2892</v>
      </c>
      <c r="K398" s="15">
        <v>2213</v>
      </c>
      <c r="L398" s="15">
        <v>1855</v>
      </c>
      <c r="M398" s="15">
        <v>1089</v>
      </c>
      <c r="N398" s="7"/>
      <c r="O398" s="7"/>
      <c r="P398" s="15">
        <v>35.700000000000003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16"/>
      <c r="AF398" s="17">
        <f>E398*'Conversions, Sources &amp; Comments'!$F395/222.6</f>
        <v>0.51958301886792457</v>
      </c>
      <c r="AG398" s="16"/>
      <c r="AH398" s="16"/>
      <c r="AI398" s="17">
        <f>'Conversions, Sources &amp; Comments'!$F395*I398/260</f>
        <v>0.44484300000000004</v>
      </c>
      <c r="AJ398" s="17">
        <f>J398*'Conversions, Sources &amp; Comments'!$F395/222.6</f>
        <v>0.59628336927223713</v>
      </c>
      <c r="AK398" s="17">
        <f>K398*'Conversions, Sources &amp; Comments'!$F395/222.6</f>
        <v>0.456284611410602</v>
      </c>
      <c r="AL398" s="17"/>
      <c r="AM398" s="17">
        <f>'Conversions, Sources &amp; Comments'!$F395*P398/0.56</f>
        <v>2.9259018749999997</v>
      </c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6"/>
      <c r="BB398" s="16"/>
      <c r="BC398" s="16"/>
      <c r="BD398" s="16"/>
      <c r="BE398" s="16"/>
      <c r="BF398" s="16"/>
      <c r="BG398" s="17">
        <f>AI398</f>
        <v>0.44484300000000004</v>
      </c>
      <c r="BH398" s="17">
        <f t="shared" si="124"/>
        <v>0</v>
      </c>
      <c r="BI398" s="17">
        <f t="shared" si="122"/>
        <v>0</v>
      </c>
      <c r="BJ398" s="17">
        <v>7.5042372881355934</v>
      </c>
      <c r="BK398" s="17">
        <f t="shared" si="126"/>
        <v>0</v>
      </c>
      <c r="BL398" s="17">
        <f t="shared" si="120"/>
        <v>0</v>
      </c>
      <c r="BM398" s="17">
        <f t="shared" si="127"/>
        <v>0</v>
      </c>
      <c r="BN398" s="17">
        <v>4.5</v>
      </c>
      <c r="BO398" s="17">
        <f t="shared" ref="BO398:BO441" si="128">AM398</f>
        <v>2.9259018749999997</v>
      </c>
      <c r="BP398" s="17">
        <f t="shared" si="121"/>
        <v>0</v>
      </c>
      <c r="BQ398" s="17">
        <f t="shared" si="125"/>
        <v>2.97622291333193</v>
      </c>
      <c r="BR398" s="17">
        <v>2.97622291333193</v>
      </c>
      <c r="BS398" s="17"/>
      <c r="BT398" s="16"/>
      <c r="BU398" s="16"/>
      <c r="BV398" s="16"/>
    </row>
    <row r="399" spans="1:74" ht="12.75" customHeight="1">
      <c r="A399" s="13">
        <f t="shared" si="123"/>
        <v>1788</v>
      </c>
      <c r="B399" s="14"/>
      <c r="C399" s="7"/>
      <c r="D399" s="7"/>
      <c r="E399" s="15">
        <v>2625</v>
      </c>
      <c r="F399" s="15">
        <v>1680</v>
      </c>
      <c r="G399" s="7"/>
      <c r="H399" s="15">
        <v>840</v>
      </c>
      <c r="I399" s="7"/>
      <c r="J399" s="15">
        <v>2861</v>
      </c>
      <c r="K399" s="15">
        <v>2012</v>
      </c>
      <c r="L399" s="15">
        <v>1744</v>
      </c>
      <c r="M399" s="15">
        <v>1192</v>
      </c>
      <c r="N399" s="7"/>
      <c r="O399" s="7"/>
      <c r="P399" s="15">
        <v>36.700000000000003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16"/>
      <c r="AF399" s="17">
        <f>E399*'Conversions, Sources &amp; Comments'!$F396/222.6</f>
        <v>0.54123231132075478</v>
      </c>
      <c r="AG399" s="17">
        <f>F399*'Conversions, Sources &amp; Comments'!$F396/222.6</f>
        <v>0.34638867924528305</v>
      </c>
      <c r="AH399" s="16"/>
      <c r="AI399" s="17">
        <f>'Conversions, Sources &amp; Comments'!$F396*I399/260</f>
        <v>0</v>
      </c>
      <c r="AJ399" s="17">
        <f>J399*'Conversions, Sources &amp; Comments'!$F396/222.6</f>
        <v>0.5898916734052112</v>
      </c>
      <c r="AK399" s="17">
        <f>K399*'Conversions, Sources &amp; Comments'!$F396/222.6</f>
        <v>0.41484168014375561</v>
      </c>
      <c r="AL399" s="16"/>
      <c r="AM399" s="17">
        <f>'Conversions, Sources &amp; Comments'!$F396*P399/0.56</f>
        <v>3.0078599107142856</v>
      </c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6"/>
      <c r="BB399" s="16"/>
      <c r="BC399" s="16"/>
      <c r="BD399" s="16"/>
      <c r="BE399" s="16"/>
      <c r="BF399" s="16"/>
      <c r="BG399" s="17">
        <v>0.47</v>
      </c>
      <c r="BH399" s="17">
        <f t="shared" si="124"/>
        <v>0</v>
      </c>
      <c r="BI399" s="17">
        <f t="shared" si="122"/>
        <v>0</v>
      </c>
      <c r="BJ399" s="17">
        <v>7.5042372881355934</v>
      </c>
      <c r="BK399" s="17">
        <f t="shared" si="126"/>
        <v>0</v>
      </c>
      <c r="BL399" s="17">
        <f t="shared" si="120"/>
        <v>0</v>
      </c>
      <c r="BM399" s="17">
        <f t="shared" si="127"/>
        <v>0</v>
      </c>
      <c r="BN399" s="17">
        <v>4.5</v>
      </c>
      <c r="BO399" s="17">
        <f t="shared" si="128"/>
        <v>3.0078599107142856</v>
      </c>
      <c r="BP399" s="17">
        <f t="shared" si="121"/>
        <v>0</v>
      </c>
      <c r="BQ399" s="17">
        <f t="shared" si="125"/>
        <v>2.97622291333193</v>
      </c>
      <c r="BR399" s="17">
        <v>2.97622291333193</v>
      </c>
      <c r="BS399" s="17"/>
      <c r="BT399" s="16"/>
      <c r="BU399" s="16"/>
      <c r="BV399" s="16"/>
    </row>
    <row r="400" spans="1:74" ht="12.75" customHeight="1">
      <c r="A400" s="13">
        <f t="shared" si="123"/>
        <v>1789</v>
      </c>
      <c r="B400" s="14"/>
      <c r="C400" s="7"/>
      <c r="D400" s="7"/>
      <c r="E400" s="15">
        <v>2520</v>
      </c>
      <c r="F400" s="7"/>
      <c r="G400" s="7"/>
      <c r="H400" s="15">
        <v>1050</v>
      </c>
      <c r="I400" s="15">
        <v>2803</v>
      </c>
      <c r="J400" s="15">
        <v>2666</v>
      </c>
      <c r="K400" s="15">
        <v>1879</v>
      </c>
      <c r="L400" s="15">
        <v>1627</v>
      </c>
      <c r="M400" s="15">
        <v>1176</v>
      </c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16"/>
      <c r="AF400" s="17">
        <f>E400*'Conversions, Sources &amp; Comments'!$F397/222.6</f>
        <v>0.51958301886792457</v>
      </c>
      <c r="AG400" s="16"/>
      <c r="AH400" s="16"/>
      <c r="AI400" s="17">
        <f>'Conversions, Sources &amp; Comments'!$F397*I400/260</f>
        <v>0.49479957499999999</v>
      </c>
      <c r="AJ400" s="17">
        <f>J400*'Conversions, Sources &amp; Comments'!$F397/222.6</f>
        <v>0.54968584456424074</v>
      </c>
      <c r="AK400" s="17">
        <f>K400*'Conversions, Sources &amp; Comments'!$F397/222.6</f>
        <v>0.38741924303683739</v>
      </c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6"/>
      <c r="BB400" s="16"/>
      <c r="BC400" s="16"/>
      <c r="BD400" s="16"/>
      <c r="BE400" s="16"/>
      <c r="BF400" s="16"/>
      <c r="BG400" s="17">
        <f t="shared" ref="BG400:BG441" si="129">AI400</f>
        <v>0.49479957499999999</v>
      </c>
      <c r="BH400" s="17">
        <f t="shared" si="124"/>
        <v>0</v>
      </c>
      <c r="BI400" s="17">
        <f t="shared" si="122"/>
        <v>0</v>
      </c>
      <c r="BJ400" s="17">
        <v>7.5042372881355934</v>
      </c>
      <c r="BK400" s="17">
        <f t="shared" si="126"/>
        <v>0</v>
      </c>
      <c r="BL400" s="17">
        <f t="shared" si="120"/>
        <v>0</v>
      </c>
      <c r="BM400" s="17">
        <f t="shared" si="127"/>
        <v>0</v>
      </c>
      <c r="BN400" s="17">
        <v>4.5</v>
      </c>
      <c r="BO400" s="17">
        <f t="shared" si="128"/>
        <v>0</v>
      </c>
      <c r="BP400" s="17">
        <f t="shared" si="121"/>
        <v>0</v>
      </c>
      <c r="BQ400" s="17">
        <f t="shared" si="125"/>
        <v>2.97622291333193</v>
      </c>
      <c r="BR400" s="17">
        <v>2.97622291333193</v>
      </c>
      <c r="BS400" s="17"/>
      <c r="BT400" s="16"/>
      <c r="BU400" s="16"/>
      <c r="BV400" s="16"/>
    </row>
    <row r="401" spans="1:74" ht="12.75" customHeight="1">
      <c r="A401" s="13">
        <f t="shared" si="123"/>
        <v>1790</v>
      </c>
      <c r="B401" s="14"/>
      <c r="C401" s="7"/>
      <c r="D401" s="7"/>
      <c r="E401" s="15">
        <v>2520</v>
      </c>
      <c r="F401" s="7"/>
      <c r="G401" s="7"/>
      <c r="H401" s="15">
        <v>1260</v>
      </c>
      <c r="I401" s="7"/>
      <c r="J401" s="15">
        <v>2743</v>
      </c>
      <c r="K401" s="15">
        <v>1645</v>
      </c>
      <c r="L401" s="15">
        <v>1603</v>
      </c>
      <c r="M401" s="15">
        <v>1166</v>
      </c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16"/>
      <c r="AF401" s="17">
        <f>E401*'Conversions, Sources &amp; Comments'!$F398/222.6</f>
        <v>0.51958301886792457</v>
      </c>
      <c r="AG401" s="16"/>
      <c r="AH401" s="16"/>
      <c r="AI401" s="17">
        <f>'Conversions, Sources &amp; Comments'!$F398*I401/260</f>
        <v>0</v>
      </c>
      <c r="AJ401" s="17">
        <f>J401*'Conversions, Sources &amp; Comments'!$F398/222.6</f>
        <v>0.56556199236298288</v>
      </c>
      <c r="AK401" s="17">
        <f>K401*'Conversions, Sources &amp; Comments'!$F398/222.6</f>
        <v>0.33917224842767296</v>
      </c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6"/>
      <c r="BB401" s="16"/>
      <c r="BC401" s="16"/>
      <c r="BD401" s="16"/>
      <c r="BE401" s="16"/>
      <c r="BF401" s="16"/>
      <c r="BG401" s="17">
        <f t="shared" si="129"/>
        <v>0</v>
      </c>
      <c r="BH401" s="17">
        <f t="shared" si="124"/>
        <v>0</v>
      </c>
      <c r="BI401" s="17">
        <f t="shared" si="122"/>
        <v>0</v>
      </c>
      <c r="BJ401" s="17">
        <v>7.5042372881355934</v>
      </c>
      <c r="BK401" s="17">
        <f t="shared" si="126"/>
        <v>0</v>
      </c>
      <c r="BL401" s="17">
        <f t="shared" si="120"/>
        <v>0</v>
      </c>
      <c r="BM401" s="17">
        <f t="shared" si="127"/>
        <v>0</v>
      </c>
      <c r="BN401" s="17">
        <v>4.5</v>
      </c>
      <c r="BO401" s="17">
        <f t="shared" si="128"/>
        <v>0</v>
      </c>
      <c r="BP401" s="17">
        <f t="shared" si="121"/>
        <v>0</v>
      </c>
      <c r="BQ401" s="17">
        <f t="shared" si="125"/>
        <v>2.97622291333193</v>
      </c>
      <c r="BR401" s="17">
        <v>2.97622291333193</v>
      </c>
      <c r="BS401" s="17"/>
      <c r="BT401" s="16"/>
      <c r="BU401" s="16"/>
      <c r="BV401" s="16"/>
    </row>
    <row r="402" spans="1:74" ht="12.75" customHeight="1">
      <c r="A402" s="13">
        <f t="shared" si="123"/>
        <v>1791</v>
      </c>
      <c r="B402" s="14"/>
      <c r="C402" s="7"/>
      <c r="D402" s="7"/>
      <c r="E402" s="7"/>
      <c r="F402" s="7"/>
      <c r="G402" s="7"/>
      <c r="H402" s="15">
        <v>1225</v>
      </c>
      <c r="I402" s="15">
        <v>3235</v>
      </c>
      <c r="J402" s="15">
        <v>2858</v>
      </c>
      <c r="K402" s="15">
        <v>1701</v>
      </c>
      <c r="L402" s="15">
        <v>1507</v>
      </c>
      <c r="M402" s="15">
        <v>1153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16"/>
      <c r="AF402" s="16"/>
      <c r="AG402" s="16"/>
      <c r="AH402" s="16"/>
      <c r="AI402" s="17">
        <f>'Conversions, Sources &amp; Comments'!$F399*I402/260</f>
        <v>0</v>
      </c>
      <c r="AJ402" s="16"/>
      <c r="AK402" s="16"/>
      <c r="AL402" s="16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6"/>
      <c r="BB402" s="16"/>
      <c r="BC402" s="16"/>
      <c r="BD402" s="16"/>
      <c r="BE402" s="16"/>
      <c r="BF402" s="16"/>
      <c r="BG402" s="17">
        <f t="shared" si="129"/>
        <v>0</v>
      </c>
      <c r="BH402" s="17">
        <f t="shared" si="124"/>
        <v>0</v>
      </c>
      <c r="BI402" s="17">
        <f t="shared" si="122"/>
        <v>0</v>
      </c>
      <c r="BJ402" s="17">
        <v>7.5042372881355934</v>
      </c>
      <c r="BK402" s="17">
        <f t="shared" si="126"/>
        <v>0</v>
      </c>
      <c r="BL402" s="17">
        <f t="shared" si="120"/>
        <v>0</v>
      </c>
      <c r="BM402" s="17">
        <f t="shared" si="127"/>
        <v>0</v>
      </c>
      <c r="BN402" s="17">
        <f t="shared" ref="BN402:BN441" si="130">AR402</f>
        <v>0</v>
      </c>
      <c r="BO402" s="17">
        <f t="shared" si="128"/>
        <v>0</v>
      </c>
      <c r="BP402" s="17">
        <f t="shared" si="121"/>
        <v>0</v>
      </c>
      <c r="BQ402" s="16"/>
      <c r="BR402" s="16"/>
      <c r="BS402" s="16"/>
      <c r="BT402" s="16"/>
      <c r="BU402" s="16"/>
      <c r="BV402" s="16"/>
    </row>
    <row r="403" spans="1:74" ht="12.75" customHeight="1">
      <c r="A403" s="13">
        <f t="shared" si="123"/>
        <v>1792</v>
      </c>
      <c r="B403" s="14"/>
      <c r="C403" s="7"/>
      <c r="D403" s="7"/>
      <c r="E403" s="7"/>
      <c r="F403" s="7"/>
      <c r="G403" s="7"/>
      <c r="H403" s="7"/>
      <c r="I403" s="7"/>
      <c r="J403" s="15">
        <v>2766</v>
      </c>
      <c r="K403" s="15">
        <v>1918</v>
      </c>
      <c r="L403" s="15">
        <v>1531</v>
      </c>
      <c r="M403" s="15">
        <v>1281</v>
      </c>
      <c r="N403" s="15">
        <v>93.4</v>
      </c>
      <c r="O403" s="15">
        <v>139.5</v>
      </c>
      <c r="P403" s="15">
        <v>42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17">
        <f>0.76*(31.1*0.925*N403*11.75/'Conversions, Sources &amp; Comments'!C400)/1000</f>
        <v>0.3869980416935484</v>
      </c>
      <c r="AF403" s="17">
        <f>0.76*(31.1*0.925*O403*11.75/'Conversions, Sources &amp; Comments'!C400)/1000</f>
        <v>0.57801099375000009</v>
      </c>
      <c r="AG403" s="16"/>
      <c r="AH403" s="16"/>
      <c r="AI403" s="17">
        <f>'Conversions, Sources &amp; Comments'!$F400*I403/260</f>
        <v>0</v>
      </c>
      <c r="AJ403" s="16"/>
      <c r="AK403" s="16"/>
      <c r="AL403" s="16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6"/>
      <c r="BB403" s="16"/>
      <c r="BC403" s="16"/>
      <c r="BD403" s="16"/>
      <c r="BE403" s="16"/>
      <c r="BF403" s="16"/>
      <c r="BG403" s="17">
        <f t="shared" si="129"/>
        <v>0</v>
      </c>
      <c r="BH403" s="17">
        <f t="shared" si="124"/>
        <v>0</v>
      </c>
      <c r="BI403" s="17">
        <f t="shared" si="122"/>
        <v>0</v>
      </c>
      <c r="BJ403" s="17">
        <v>7.5042372881355934</v>
      </c>
      <c r="BK403" s="17">
        <f t="shared" si="126"/>
        <v>0</v>
      </c>
      <c r="BL403" s="17">
        <f t="shared" si="120"/>
        <v>0</v>
      </c>
      <c r="BM403" s="17">
        <f t="shared" si="127"/>
        <v>0</v>
      </c>
      <c r="BN403" s="17">
        <f t="shared" si="130"/>
        <v>0</v>
      </c>
      <c r="BO403" s="17">
        <f t="shared" si="128"/>
        <v>0</v>
      </c>
      <c r="BP403" s="17">
        <f t="shared" si="121"/>
        <v>0</v>
      </c>
      <c r="BQ403" s="16"/>
      <c r="BR403" s="16"/>
      <c r="BS403" s="16"/>
      <c r="BT403" s="16"/>
      <c r="BU403" s="16"/>
      <c r="BV403" s="16"/>
    </row>
    <row r="404" spans="1:74" ht="12.75" customHeight="1">
      <c r="A404" s="13">
        <f t="shared" si="123"/>
        <v>1793</v>
      </c>
      <c r="B404" s="14"/>
      <c r="C404" s="7"/>
      <c r="D404" s="7"/>
      <c r="E404" s="15">
        <v>2520</v>
      </c>
      <c r="F404" s="7"/>
      <c r="G404" s="7"/>
      <c r="H404" s="7"/>
      <c r="I404" s="15">
        <v>3675</v>
      </c>
      <c r="J404" s="15">
        <v>2490</v>
      </c>
      <c r="K404" s="15">
        <v>1911</v>
      </c>
      <c r="L404" s="15">
        <v>1592</v>
      </c>
      <c r="M404" s="15">
        <v>1259</v>
      </c>
      <c r="N404" s="15">
        <v>99.4</v>
      </c>
      <c r="O404" s="15">
        <v>131.6</v>
      </c>
      <c r="P404" s="15">
        <v>50.4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17">
        <f>0.76*(31.1*0.925*N404*11.75/'Conversions, Sources &amp; Comments'!C401)/1000</f>
        <v>0.41185872959677433</v>
      </c>
      <c r="AF404" s="17">
        <f>0.76*(31.1*0.925*O404*11.75/'Conversions, Sources &amp; Comments'!C401)/1000</f>
        <v>0.54527775467741935</v>
      </c>
      <c r="AG404" s="16"/>
      <c r="AH404" s="16"/>
      <c r="AI404" s="17">
        <f>'Conversions, Sources &amp; Comments'!$F401*I404/260</f>
        <v>0</v>
      </c>
      <c r="AJ404" s="16"/>
      <c r="AK404" s="16"/>
      <c r="AL404" s="16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6"/>
      <c r="BB404" s="16"/>
      <c r="BC404" s="16"/>
      <c r="BD404" s="16"/>
      <c r="BE404" s="16"/>
      <c r="BF404" s="16"/>
      <c r="BG404" s="17">
        <f t="shared" si="129"/>
        <v>0</v>
      </c>
      <c r="BH404" s="17">
        <f t="shared" si="124"/>
        <v>0</v>
      </c>
      <c r="BI404" s="17">
        <f t="shared" si="122"/>
        <v>0</v>
      </c>
      <c r="BJ404" s="17">
        <v>8.1864406779661021</v>
      </c>
      <c r="BK404" s="17">
        <f t="shared" si="126"/>
        <v>0</v>
      </c>
      <c r="BL404" s="17">
        <f t="shared" si="120"/>
        <v>0</v>
      </c>
      <c r="BM404" s="17">
        <f t="shared" si="127"/>
        <v>0</v>
      </c>
      <c r="BN404" s="17">
        <f t="shared" si="130"/>
        <v>0</v>
      </c>
      <c r="BO404" s="17">
        <f t="shared" si="128"/>
        <v>0</v>
      </c>
      <c r="BP404" s="17">
        <f t="shared" si="121"/>
        <v>0</v>
      </c>
      <c r="BQ404" s="16"/>
      <c r="BR404" s="16"/>
      <c r="BS404" s="16"/>
      <c r="BT404" s="16"/>
      <c r="BU404" s="16"/>
      <c r="BV404" s="16"/>
    </row>
    <row r="405" spans="1:74" ht="12.75" customHeight="1">
      <c r="A405" s="13">
        <f t="shared" si="123"/>
        <v>1794</v>
      </c>
      <c r="B405" s="14"/>
      <c r="C405" s="7"/>
      <c r="D405" s="7"/>
      <c r="E405" s="7"/>
      <c r="F405" s="7"/>
      <c r="G405" s="7"/>
      <c r="H405" s="7"/>
      <c r="I405" s="7"/>
      <c r="J405" s="15">
        <v>3368</v>
      </c>
      <c r="K405" s="15">
        <v>2049</v>
      </c>
      <c r="L405" s="15">
        <v>1937</v>
      </c>
      <c r="M405" s="15">
        <v>1456</v>
      </c>
      <c r="N405" s="15">
        <v>99</v>
      </c>
      <c r="O405" s="15">
        <v>128.4</v>
      </c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15">
        <v>28.8</v>
      </c>
      <c r="AD405" s="15"/>
      <c r="AE405" s="17">
        <f>0.76*(31.1*0.925*N405*11.75/'Conversions, Sources &amp; Comments'!C402)/1000</f>
        <v>0.41020135040322581</v>
      </c>
      <c r="AF405" s="17">
        <f>0.76*(31.1*0.925*O405*11.75/'Conversions, Sources &amp; Comments'!C402)/1000</f>
        <v>0.53201872112903237</v>
      </c>
      <c r="AG405" s="16"/>
      <c r="AH405" s="16"/>
      <c r="AI405" s="17">
        <f>'Conversions, Sources &amp; Comments'!$F402*I405/260</f>
        <v>0</v>
      </c>
      <c r="AJ405" s="16"/>
      <c r="AK405" s="16"/>
      <c r="AL405" s="16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6"/>
      <c r="BB405" s="16"/>
      <c r="BC405" s="16"/>
      <c r="BD405" s="16"/>
      <c r="BE405" s="16"/>
      <c r="BF405" s="16"/>
      <c r="BG405" s="17">
        <f t="shared" si="129"/>
        <v>0</v>
      </c>
      <c r="BH405" s="17">
        <f t="shared" si="124"/>
        <v>0</v>
      </c>
      <c r="BI405" s="17">
        <f t="shared" si="122"/>
        <v>0</v>
      </c>
      <c r="BJ405" s="17">
        <v>8.1864406779661021</v>
      </c>
      <c r="BK405" s="17">
        <f t="shared" si="126"/>
        <v>0</v>
      </c>
      <c r="BL405" s="17">
        <f t="shared" si="120"/>
        <v>0</v>
      </c>
      <c r="BM405" s="17">
        <f t="shared" si="127"/>
        <v>0</v>
      </c>
      <c r="BN405" s="17">
        <f t="shared" si="130"/>
        <v>0</v>
      </c>
      <c r="BO405" s="17">
        <f t="shared" si="128"/>
        <v>0</v>
      </c>
      <c r="BP405" s="17">
        <f t="shared" si="121"/>
        <v>0</v>
      </c>
      <c r="BQ405" s="16"/>
      <c r="BR405" s="16"/>
      <c r="BS405" s="16"/>
      <c r="BT405" s="16"/>
      <c r="BU405" s="16"/>
      <c r="BV405" s="16"/>
    </row>
    <row r="406" spans="1:74" ht="12.75" customHeight="1">
      <c r="A406" s="13">
        <f t="shared" si="123"/>
        <v>1795</v>
      </c>
      <c r="B406" s="14"/>
      <c r="C406" s="7"/>
      <c r="D406" s="7"/>
      <c r="E406" s="15">
        <v>2835</v>
      </c>
      <c r="F406" s="15">
        <v>3310</v>
      </c>
      <c r="G406" s="15">
        <v>1872</v>
      </c>
      <c r="H406" s="15">
        <v>1610</v>
      </c>
      <c r="I406" s="15">
        <v>3836</v>
      </c>
      <c r="J406" s="15">
        <v>3640</v>
      </c>
      <c r="K406" s="15">
        <v>2294</v>
      </c>
      <c r="L406" s="15">
        <v>1786</v>
      </c>
      <c r="M406" s="15">
        <v>1625</v>
      </c>
      <c r="N406" s="15">
        <v>119.4</v>
      </c>
      <c r="O406" s="15">
        <v>187.8</v>
      </c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15">
        <v>31.6</v>
      </c>
      <c r="AD406" s="15"/>
      <c r="AE406" s="17">
        <f>0.76*(31.1*0.925*N406*11.75/'Conversions, Sources &amp; Comments'!C403)/1000</f>
        <v>0.49472768927419364</v>
      </c>
      <c r="AF406" s="17">
        <f>0.76*(31.1*0.925*O406*11.75/'Conversions, Sources &amp; Comments'!C403)/1000</f>
        <v>0.77813953137096792</v>
      </c>
      <c r="AG406" s="16"/>
      <c r="AH406" s="16"/>
      <c r="AI406" s="17">
        <f>'Conversions, Sources &amp; Comments'!$F403*I406/260</f>
        <v>0</v>
      </c>
      <c r="AJ406" s="16"/>
      <c r="AK406" s="16"/>
      <c r="AL406" s="16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6"/>
      <c r="BB406" s="16"/>
      <c r="BC406" s="16"/>
      <c r="BD406" s="16"/>
      <c r="BE406" s="16"/>
      <c r="BF406" s="16"/>
      <c r="BG406" s="17">
        <f t="shared" si="129"/>
        <v>0</v>
      </c>
      <c r="BH406" s="17">
        <f t="shared" si="124"/>
        <v>0</v>
      </c>
      <c r="BI406" s="17">
        <f t="shared" si="122"/>
        <v>0</v>
      </c>
      <c r="BJ406" s="17">
        <v>9.5605932203389834</v>
      </c>
      <c r="BK406" s="17">
        <f t="shared" si="126"/>
        <v>0</v>
      </c>
      <c r="BL406" s="17">
        <f t="shared" si="120"/>
        <v>0</v>
      </c>
      <c r="BM406" s="17">
        <f t="shared" si="127"/>
        <v>0</v>
      </c>
      <c r="BN406" s="17">
        <f t="shared" si="130"/>
        <v>0</v>
      </c>
      <c r="BO406" s="17">
        <f t="shared" si="128"/>
        <v>0</v>
      </c>
      <c r="BP406" s="17">
        <f t="shared" si="121"/>
        <v>0</v>
      </c>
      <c r="BQ406" s="16"/>
      <c r="BR406" s="16"/>
      <c r="BS406" s="16"/>
      <c r="BT406" s="16"/>
      <c r="BU406" s="16"/>
      <c r="BV406" s="16"/>
    </row>
    <row r="407" spans="1:74" ht="12.75" customHeight="1">
      <c r="A407" s="13">
        <f t="shared" si="123"/>
        <v>1796</v>
      </c>
      <c r="B407" s="14"/>
      <c r="C407" s="7"/>
      <c r="D407" s="7"/>
      <c r="E407" s="15">
        <v>2677</v>
      </c>
      <c r="F407" s="15">
        <v>2389</v>
      </c>
      <c r="G407" s="15">
        <v>2310</v>
      </c>
      <c r="H407" s="15">
        <v>1890</v>
      </c>
      <c r="I407" s="15">
        <v>3780</v>
      </c>
      <c r="J407" s="15">
        <v>3119</v>
      </c>
      <c r="K407" s="15">
        <v>2232</v>
      </c>
      <c r="L407" s="15">
        <v>2325</v>
      </c>
      <c r="M407" s="15">
        <v>1855</v>
      </c>
      <c r="N407" s="15">
        <v>116.3</v>
      </c>
      <c r="O407" s="15">
        <v>171</v>
      </c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15">
        <v>38.5</v>
      </c>
      <c r="AD407" s="15"/>
      <c r="AE407" s="17">
        <f>0.76*(31.1*0.925*N407*11.75/'Conversions, Sources &amp; Comments'!C404)/1000</f>
        <v>0.48188300052419364</v>
      </c>
      <c r="AF407" s="17">
        <f>0.76*(31.1*0.925*O407*11.75/'Conversions, Sources &amp; Comments'!C404)/1000</f>
        <v>0.70852960524193553</v>
      </c>
      <c r="AG407" s="16"/>
      <c r="AH407" s="16"/>
      <c r="AI407" s="17">
        <f>'Conversions, Sources &amp; Comments'!$F404*I407/260</f>
        <v>0</v>
      </c>
      <c r="AJ407" s="16"/>
      <c r="AK407" s="16"/>
      <c r="AL407" s="16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6"/>
      <c r="BB407" s="16"/>
      <c r="BC407" s="16"/>
      <c r="BD407" s="16"/>
      <c r="BE407" s="16"/>
      <c r="BF407" s="16"/>
      <c r="BG407" s="17">
        <f t="shared" si="129"/>
        <v>0</v>
      </c>
      <c r="BH407" s="17">
        <f t="shared" si="124"/>
        <v>0</v>
      </c>
      <c r="BI407" s="17">
        <f t="shared" si="122"/>
        <v>0</v>
      </c>
      <c r="BJ407" s="17">
        <v>10.915254237288137</v>
      </c>
      <c r="BK407" s="17">
        <f t="shared" si="126"/>
        <v>0</v>
      </c>
      <c r="BL407" s="17">
        <f t="shared" si="120"/>
        <v>0</v>
      </c>
      <c r="BM407" s="17">
        <f t="shared" si="127"/>
        <v>0</v>
      </c>
      <c r="BN407" s="17">
        <f t="shared" si="130"/>
        <v>0</v>
      </c>
      <c r="BO407" s="17">
        <f t="shared" si="128"/>
        <v>0</v>
      </c>
      <c r="BP407" s="17">
        <f t="shared" si="121"/>
        <v>0</v>
      </c>
      <c r="BQ407" s="16"/>
      <c r="BR407" s="16"/>
      <c r="BS407" s="16"/>
      <c r="BT407" s="16"/>
      <c r="BU407" s="16"/>
      <c r="BV407" s="16"/>
    </row>
    <row r="408" spans="1:74" ht="12.75" customHeight="1">
      <c r="A408" s="13">
        <f t="shared" si="123"/>
        <v>1797</v>
      </c>
      <c r="B408" s="14"/>
      <c r="C408" s="7"/>
      <c r="D408" s="7"/>
      <c r="E408" s="15">
        <v>2940</v>
      </c>
      <c r="F408" s="7"/>
      <c r="G408" s="15">
        <v>2185</v>
      </c>
      <c r="H408" s="15">
        <v>1974</v>
      </c>
      <c r="I408" s="15">
        <v>3343</v>
      </c>
      <c r="J408" s="15">
        <v>2996</v>
      </c>
      <c r="K408" s="15">
        <v>2312</v>
      </c>
      <c r="L408" s="15">
        <v>2217</v>
      </c>
      <c r="M408" s="15">
        <v>1772</v>
      </c>
      <c r="N408" s="15">
        <v>112.3</v>
      </c>
      <c r="O408" s="15">
        <v>146.30000000000001</v>
      </c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15">
        <v>35.9</v>
      </c>
      <c r="AD408" s="15"/>
      <c r="AE408" s="17">
        <f>0.76*(31.1*0.925*N408*11.75/'Conversions, Sources &amp; Comments'!C405)/1000</f>
        <v>0.46530920858870972</v>
      </c>
      <c r="AF408" s="17">
        <f>0.76*(31.1*0.925*O408*11.75/'Conversions, Sources &amp; Comments'!C405)/1000</f>
        <v>0.60618644004032263</v>
      </c>
      <c r="AG408" s="16"/>
      <c r="AH408" s="16"/>
      <c r="AI408" s="17">
        <f>'Conversions, Sources &amp; Comments'!$F405*I408/260</f>
        <v>0</v>
      </c>
      <c r="AJ408" s="16"/>
      <c r="AK408" s="16"/>
      <c r="AL408" s="16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6"/>
      <c r="BB408" s="16"/>
      <c r="BC408" s="16"/>
      <c r="BD408" s="16"/>
      <c r="BE408" s="16"/>
      <c r="BF408" s="16"/>
      <c r="BG408" s="17">
        <f t="shared" si="129"/>
        <v>0</v>
      </c>
      <c r="BH408" s="17">
        <f t="shared" si="124"/>
        <v>0</v>
      </c>
      <c r="BI408" s="17">
        <f t="shared" si="122"/>
        <v>0</v>
      </c>
      <c r="BJ408" s="17">
        <v>10.915254237288137</v>
      </c>
      <c r="BK408" s="17">
        <f t="shared" si="126"/>
        <v>0</v>
      </c>
      <c r="BL408" s="17">
        <f t="shared" si="120"/>
        <v>0</v>
      </c>
      <c r="BM408" s="17">
        <f t="shared" si="127"/>
        <v>0</v>
      </c>
      <c r="BN408" s="17">
        <f t="shared" si="130"/>
        <v>0</v>
      </c>
      <c r="BO408" s="17">
        <f t="shared" si="128"/>
        <v>0</v>
      </c>
      <c r="BP408" s="17">
        <f t="shared" si="121"/>
        <v>0</v>
      </c>
      <c r="BQ408" s="16"/>
      <c r="BR408" s="16"/>
      <c r="BS408" s="16"/>
      <c r="BT408" s="16"/>
      <c r="BU408" s="16"/>
      <c r="BV408" s="16"/>
    </row>
    <row r="409" spans="1:74" ht="12.75" customHeight="1">
      <c r="A409" s="13">
        <f t="shared" si="123"/>
        <v>1798</v>
      </c>
      <c r="B409" s="14"/>
      <c r="C409" s="7"/>
      <c r="D409" s="7"/>
      <c r="E409" s="7"/>
      <c r="F409" s="15">
        <v>3055</v>
      </c>
      <c r="G409" s="15">
        <v>2520</v>
      </c>
      <c r="H409" s="15">
        <v>1575</v>
      </c>
      <c r="I409" s="15">
        <v>3885</v>
      </c>
      <c r="J409" s="15">
        <v>4161</v>
      </c>
      <c r="K409" s="15">
        <v>2708</v>
      </c>
      <c r="L409" s="15">
        <v>2780</v>
      </c>
      <c r="M409" s="15">
        <v>2209</v>
      </c>
      <c r="N409" s="15">
        <v>133.6</v>
      </c>
      <c r="O409" s="15">
        <v>172.1</v>
      </c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15">
        <v>35</v>
      </c>
      <c r="AD409" s="15"/>
      <c r="AE409" s="17">
        <f>0.76*(31.1*0.925*N409*11.75/'Conversions, Sources &amp; Comments'!C406)/1000</f>
        <v>0.55356465064516125</v>
      </c>
      <c r="AF409" s="17">
        <f>0.76*(31.1*0.925*O409*11.75/'Conversions, Sources &amp; Comments'!C406)/1000</f>
        <v>0.71308739802419374</v>
      </c>
      <c r="AG409" s="16"/>
      <c r="AH409" s="16"/>
      <c r="AI409" s="17">
        <f>'Conversions, Sources &amp; Comments'!$F406*I409/260</f>
        <v>0</v>
      </c>
      <c r="AJ409" s="16"/>
      <c r="AK409" s="16"/>
      <c r="AL409" s="16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6"/>
      <c r="BB409" s="16"/>
      <c r="BC409" s="16"/>
      <c r="BD409" s="16"/>
      <c r="BE409" s="16"/>
      <c r="BF409" s="16"/>
      <c r="BG409" s="17">
        <f t="shared" si="129"/>
        <v>0</v>
      </c>
      <c r="BH409" s="17">
        <f t="shared" si="124"/>
        <v>0</v>
      </c>
      <c r="BI409" s="17">
        <f t="shared" si="122"/>
        <v>0</v>
      </c>
      <c r="BJ409" s="17">
        <v>9.5508474576271194</v>
      </c>
      <c r="BK409" s="17">
        <f t="shared" si="126"/>
        <v>0</v>
      </c>
      <c r="BL409" s="17">
        <f t="shared" si="120"/>
        <v>0</v>
      </c>
      <c r="BM409" s="17">
        <f t="shared" si="127"/>
        <v>0</v>
      </c>
      <c r="BN409" s="17">
        <f t="shared" si="130"/>
        <v>0</v>
      </c>
      <c r="BO409" s="17">
        <f t="shared" si="128"/>
        <v>0</v>
      </c>
      <c r="BP409" s="17">
        <f t="shared" si="121"/>
        <v>0</v>
      </c>
      <c r="BQ409" s="16"/>
      <c r="BR409" s="16"/>
      <c r="BS409" s="16"/>
      <c r="BT409" s="16"/>
      <c r="BU409" s="16"/>
      <c r="BV409" s="16"/>
    </row>
    <row r="410" spans="1:74" ht="12.75" customHeight="1">
      <c r="A410" s="13">
        <f t="shared" si="123"/>
        <v>1799</v>
      </c>
      <c r="B410" s="14"/>
      <c r="C410" s="7"/>
      <c r="D410" s="7"/>
      <c r="E410" s="7"/>
      <c r="F410" s="15">
        <v>3290</v>
      </c>
      <c r="G410" s="15">
        <v>2340</v>
      </c>
      <c r="H410" s="15">
        <v>1890</v>
      </c>
      <c r="I410" s="15">
        <v>3885</v>
      </c>
      <c r="J410" s="15">
        <v>4433</v>
      </c>
      <c r="K410" s="15">
        <v>3558</v>
      </c>
      <c r="L410" s="15">
        <v>2525</v>
      </c>
      <c r="M410" s="15">
        <v>2311</v>
      </c>
      <c r="N410" s="15">
        <v>192.8</v>
      </c>
      <c r="O410" s="15">
        <v>232.1</v>
      </c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15">
        <v>38.1</v>
      </c>
      <c r="AD410" s="15"/>
      <c r="AE410" s="17">
        <f>0.76*(31.1*0.925*N410*11.75/'Conversions, Sources &amp; Comments'!C407)/1000</f>
        <v>0.79885677129032273</v>
      </c>
      <c r="AF410" s="17">
        <f>0.76*(31.1*0.925*O410*11.75/'Conversions, Sources &amp; Comments'!C407)/1000</f>
        <v>0.96169427705645161</v>
      </c>
      <c r="AG410" s="16"/>
      <c r="AH410" s="16"/>
      <c r="AI410" s="17">
        <f>'Conversions, Sources &amp; Comments'!$F407*I410/260</f>
        <v>0</v>
      </c>
      <c r="AJ410" s="16"/>
      <c r="AK410" s="16"/>
      <c r="AL410" s="16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6"/>
      <c r="BB410" s="16"/>
      <c r="BC410" s="16"/>
      <c r="BD410" s="16"/>
      <c r="BE410" s="16"/>
      <c r="BF410" s="16"/>
      <c r="BG410" s="17">
        <f t="shared" si="129"/>
        <v>0</v>
      </c>
      <c r="BH410" s="17">
        <f t="shared" si="124"/>
        <v>0</v>
      </c>
      <c r="BI410" s="17">
        <f t="shared" si="122"/>
        <v>0</v>
      </c>
      <c r="BJ410" s="17">
        <v>9.7165254237288146</v>
      </c>
      <c r="BK410" s="17">
        <f t="shared" si="126"/>
        <v>0</v>
      </c>
      <c r="BL410" s="17">
        <f t="shared" ref="BL410:BL441" si="131">AX410</f>
        <v>0</v>
      </c>
      <c r="BM410" s="17">
        <f t="shared" si="127"/>
        <v>0</v>
      </c>
      <c r="BN410" s="17">
        <f t="shared" si="130"/>
        <v>0</v>
      </c>
      <c r="BO410" s="17">
        <f t="shared" si="128"/>
        <v>0</v>
      </c>
      <c r="BP410" s="17">
        <f t="shared" ref="BP410:BP441" si="132">AY410</f>
        <v>0</v>
      </c>
      <c r="BQ410" s="16"/>
      <c r="BR410" s="16"/>
      <c r="BS410" s="16"/>
      <c r="BT410" s="16"/>
      <c r="BU410" s="16"/>
      <c r="BV410" s="16"/>
    </row>
    <row r="411" spans="1:74" ht="12.75" customHeight="1">
      <c r="A411" s="13">
        <f t="shared" si="123"/>
        <v>1800</v>
      </c>
      <c r="B411" s="14"/>
      <c r="C411" s="7"/>
      <c r="D411" s="7"/>
      <c r="E411" s="7"/>
      <c r="F411" s="15">
        <v>2577</v>
      </c>
      <c r="G411" s="15">
        <v>2065</v>
      </c>
      <c r="H411" s="7"/>
      <c r="I411" s="15">
        <v>3745</v>
      </c>
      <c r="J411" s="15">
        <v>3771</v>
      </c>
      <c r="K411" s="15">
        <v>2223</v>
      </c>
      <c r="L411" s="15">
        <v>2059</v>
      </c>
      <c r="M411" s="15">
        <v>1757</v>
      </c>
      <c r="N411" s="15">
        <v>154.69999999999999</v>
      </c>
      <c r="O411" s="15">
        <v>203.6</v>
      </c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15">
        <v>45.5</v>
      </c>
      <c r="AD411" s="15"/>
      <c r="AE411" s="17">
        <f>0.76*(31.1*0.925*N411*11.75/'Conversions, Sources &amp; Comments'!C408)/1000</f>
        <v>0.64099140310483882</v>
      </c>
      <c r="AF411" s="17">
        <f>0.76*(31.1*0.925*O411*11.75/'Conversions, Sources &amp; Comments'!C408)/1000</f>
        <v>0.84360600951612896</v>
      </c>
      <c r="AG411" s="16"/>
      <c r="AH411" s="16"/>
      <c r="AI411" s="17">
        <f>'Conversions, Sources &amp; Comments'!$F408*I411/260</f>
        <v>0</v>
      </c>
      <c r="AJ411" s="16"/>
      <c r="AK411" s="16"/>
      <c r="AL411" s="16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6"/>
      <c r="BB411" s="16"/>
      <c r="BC411" s="16"/>
      <c r="BD411" s="16"/>
      <c r="BE411" s="16"/>
      <c r="BF411" s="16"/>
      <c r="BG411" s="17">
        <f t="shared" si="129"/>
        <v>0</v>
      </c>
      <c r="BH411" s="17">
        <f t="shared" si="124"/>
        <v>0</v>
      </c>
      <c r="BI411" s="17">
        <f t="shared" si="122"/>
        <v>0</v>
      </c>
      <c r="BJ411" s="17">
        <v>9.5508474576271194</v>
      </c>
      <c r="BK411" s="17">
        <f t="shared" si="126"/>
        <v>0</v>
      </c>
      <c r="BL411" s="17">
        <f t="shared" si="131"/>
        <v>0</v>
      </c>
      <c r="BM411" s="17">
        <f t="shared" si="127"/>
        <v>0</v>
      </c>
      <c r="BN411" s="17">
        <f t="shared" si="130"/>
        <v>0</v>
      </c>
      <c r="BO411" s="17">
        <f t="shared" si="128"/>
        <v>0</v>
      </c>
      <c r="BP411" s="17">
        <f t="shared" si="132"/>
        <v>0</v>
      </c>
      <c r="BQ411" s="16"/>
      <c r="BR411" s="16"/>
      <c r="BS411" s="16"/>
      <c r="BT411" s="16"/>
      <c r="BU411" s="16"/>
      <c r="BV411" s="16"/>
    </row>
    <row r="412" spans="1:74" ht="12.75" customHeight="1">
      <c r="A412" s="13">
        <f t="shared" si="123"/>
        <v>1801</v>
      </c>
      <c r="B412" s="14"/>
      <c r="C412" s="7"/>
      <c r="D412" s="7"/>
      <c r="E412" s="7"/>
      <c r="F412" s="7"/>
      <c r="G412" s="15">
        <v>3045</v>
      </c>
      <c r="H412" s="7"/>
      <c r="I412" s="15">
        <v>3753</v>
      </c>
      <c r="J412" s="15">
        <v>4880</v>
      </c>
      <c r="K412" s="15">
        <v>2974</v>
      </c>
      <c r="L412" s="15">
        <v>2387</v>
      </c>
      <c r="M412" s="15">
        <v>1665</v>
      </c>
      <c r="N412" s="15">
        <v>114.7</v>
      </c>
      <c r="O412" s="15">
        <v>189.2</v>
      </c>
      <c r="P412" s="7"/>
      <c r="Q412" s="7"/>
      <c r="R412" s="7"/>
      <c r="S412" s="7"/>
      <c r="T412" s="7"/>
      <c r="U412" s="7"/>
      <c r="V412" s="7"/>
      <c r="W412" s="7"/>
      <c r="X412" s="15">
        <v>5670</v>
      </c>
      <c r="Y412" s="7"/>
      <c r="Z412" s="7"/>
      <c r="AA412" s="7"/>
      <c r="AB412" s="7"/>
      <c r="AC412" s="15">
        <v>42</v>
      </c>
      <c r="AD412" s="15"/>
      <c r="AE412" s="17">
        <f>0.76*(31.1*0.925*N412*11.75/'Conversions, Sources &amp; Comments'!C409)/1000</f>
        <v>0.47525348374999998</v>
      </c>
      <c r="AF412" s="17">
        <f>0.76*(31.1*0.925*O412*11.75/'Conversions, Sources &amp; Comments'!C409)/1000</f>
        <v>0.78394035854838717</v>
      </c>
      <c r="AG412" s="16"/>
      <c r="AH412" s="16"/>
      <c r="AI412" s="17">
        <f>'Conversions, Sources &amp; Comments'!$F409*I412/260</f>
        <v>0</v>
      </c>
      <c r="AJ412" s="16"/>
      <c r="AK412" s="16"/>
      <c r="AL412" s="16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6"/>
      <c r="BB412" s="16"/>
      <c r="BC412" s="16"/>
      <c r="BD412" s="16"/>
      <c r="BE412" s="16"/>
      <c r="BF412" s="16"/>
      <c r="BG412" s="17">
        <f t="shared" si="129"/>
        <v>0</v>
      </c>
      <c r="BH412" s="17">
        <f t="shared" si="124"/>
        <v>0</v>
      </c>
      <c r="BI412" s="17">
        <f t="shared" si="122"/>
        <v>0</v>
      </c>
      <c r="BJ412" s="16"/>
      <c r="BK412" s="17">
        <f t="shared" si="126"/>
        <v>0</v>
      </c>
      <c r="BL412" s="17">
        <f t="shared" si="131"/>
        <v>0</v>
      </c>
      <c r="BM412" s="17">
        <f t="shared" si="127"/>
        <v>0</v>
      </c>
      <c r="BN412" s="17">
        <f t="shared" si="130"/>
        <v>0</v>
      </c>
      <c r="BO412" s="17">
        <f t="shared" si="128"/>
        <v>0</v>
      </c>
      <c r="BP412" s="17">
        <f t="shared" si="132"/>
        <v>0</v>
      </c>
      <c r="BQ412" s="16"/>
      <c r="BR412" s="16"/>
      <c r="BS412" s="16"/>
      <c r="BT412" s="16"/>
      <c r="BU412" s="16"/>
      <c r="BV412" s="16"/>
    </row>
    <row r="413" spans="1:74" ht="12.75" customHeight="1">
      <c r="A413" s="13">
        <f t="shared" si="123"/>
        <v>1802</v>
      </c>
      <c r="B413" s="14"/>
      <c r="C413" s="7"/>
      <c r="D413" s="7"/>
      <c r="E413" s="7"/>
      <c r="F413" s="7"/>
      <c r="G413" s="15">
        <v>3560</v>
      </c>
      <c r="H413" s="7"/>
      <c r="I413" s="15">
        <v>1882</v>
      </c>
      <c r="J413" s="15">
        <v>6714</v>
      </c>
      <c r="K413" s="15">
        <v>5145</v>
      </c>
      <c r="L413" s="15">
        <v>3479</v>
      </c>
      <c r="M413" s="15">
        <v>1840</v>
      </c>
      <c r="N413" s="15">
        <v>213</v>
      </c>
      <c r="O413" s="15">
        <v>277.10000000000002</v>
      </c>
      <c r="P413" s="7"/>
      <c r="Q413" s="7"/>
      <c r="R413" s="7"/>
      <c r="S413" s="7"/>
      <c r="T413" s="7"/>
      <c r="U413" s="7"/>
      <c r="V413" s="7"/>
      <c r="W413" s="7"/>
      <c r="X413" s="15">
        <v>5250</v>
      </c>
      <c r="Y413" s="7"/>
      <c r="Z413" s="7"/>
      <c r="AA413" s="7"/>
      <c r="AB413" s="7"/>
      <c r="AC413" s="15">
        <v>35</v>
      </c>
      <c r="AD413" s="15"/>
      <c r="AE413" s="17">
        <f>0.76*(31.1*0.925*N413*11.75/'Conversions, Sources &amp; Comments'!C410)/1000</f>
        <v>0.88255442056451616</v>
      </c>
      <c r="AF413" s="17">
        <f>0.76*(31.1*0.925*O413*11.75/'Conversions, Sources &amp; Comments'!C410)/1000</f>
        <v>1.1481494363306453</v>
      </c>
      <c r="AG413" s="16"/>
      <c r="AH413" s="16"/>
      <c r="AI413" s="17">
        <f>'Conversions, Sources &amp; Comments'!$F410*I413/260</f>
        <v>0</v>
      </c>
      <c r="AJ413" s="16"/>
      <c r="AK413" s="16"/>
      <c r="AL413" s="16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6"/>
      <c r="BB413" s="16"/>
      <c r="BC413" s="16"/>
      <c r="BD413" s="16"/>
      <c r="BE413" s="16"/>
      <c r="BF413" s="16"/>
      <c r="BG413" s="17">
        <f t="shared" si="129"/>
        <v>0</v>
      </c>
      <c r="BH413" s="17">
        <f t="shared" si="124"/>
        <v>0</v>
      </c>
      <c r="BI413" s="17">
        <f t="shared" si="122"/>
        <v>0</v>
      </c>
      <c r="BJ413" s="16"/>
      <c r="BK413" s="17">
        <f t="shared" si="126"/>
        <v>0</v>
      </c>
      <c r="BL413" s="17">
        <f t="shared" si="131"/>
        <v>0</v>
      </c>
      <c r="BM413" s="17">
        <f t="shared" si="127"/>
        <v>0</v>
      </c>
      <c r="BN413" s="17">
        <f t="shared" si="130"/>
        <v>0</v>
      </c>
      <c r="BO413" s="17">
        <f t="shared" si="128"/>
        <v>0</v>
      </c>
      <c r="BP413" s="17">
        <f t="shared" si="132"/>
        <v>0</v>
      </c>
      <c r="BQ413" s="16"/>
      <c r="BR413" s="16"/>
      <c r="BS413" s="16"/>
      <c r="BT413" s="16"/>
      <c r="BU413" s="16"/>
      <c r="BV413" s="16"/>
    </row>
    <row r="414" spans="1:74" ht="12.75" customHeight="1">
      <c r="A414" s="13">
        <f t="shared" si="123"/>
        <v>1803</v>
      </c>
      <c r="B414" s="14"/>
      <c r="C414" s="7"/>
      <c r="D414" s="7"/>
      <c r="E414" s="15">
        <v>5617</v>
      </c>
      <c r="F414" s="7"/>
      <c r="G414" s="15">
        <v>3025</v>
      </c>
      <c r="H414" s="7"/>
      <c r="I414" s="15">
        <v>3858</v>
      </c>
      <c r="J414" s="15">
        <v>4492</v>
      </c>
      <c r="K414" s="15">
        <v>3340</v>
      </c>
      <c r="L414" s="15">
        <v>2645</v>
      </c>
      <c r="M414" s="15">
        <v>1358</v>
      </c>
      <c r="N414" s="15">
        <v>221.7</v>
      </c>
      <c r="O414" s="15">
        <v>287.3</v>
      </c>
      <c r="P414" s="7"/>
      <c r="Q414" s="7"/>
      <c r="R414" s="7"/>
      <c r="S414" s="7"/>
      <c r="T414" s="7"/>
      <c r="U414" s="7"/>
      <c r="V414" s="7"/>
      <c r="W414" s="7"/>
      <c r="X414" s="15">
        <v>5250</v>
      </c>
      <c r="Y414" s="7"/>
      <c r="Z414" s="7"/>
      <c r="AA414" s="7"/>
      <c r="AB414" s="7"/>
      <c r="AC414" s="15">
        <v>38.5</v>
      </c>
      <c r="AD414" s="15"/>
      <c r="AE414" s="17">
        <f>0.76*(31.1*0.925*N414*11.75/'Conversions, Sources &amp; Comments'!C411)/1000</f>
        <v>0.9186024180241934</v>
      </c>
      <c r="AF414" s="17">
        <f>0.76*(31.1*0.925*O414*11.75/'Conversions, Sources &amp; Comments'!C411)/1000</f>
        <v>1.1904126057661293</v>
      </c>
      <c r="AG414" s="16"/>
      <c r="AH414" s="16"/>
      <c r="AI414" s="17">
        <f>'Conversions, Sources &amp; Comments'!$F411*I414/260</f>
        <v>0</v>
      </c>
      <c r="AJ414" s="16"/>
      <c r="AK414" s="16"/>
      <c r="AL414" s="16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6"/>
      <c r="BB414" s="16"/>
      <c r="BC414" s="16"/>
      <c r="BD414" s="16"/>
      <c r="BE414" s="16"/>
      <c r="BF414" s="16"/>
      <c r="BG414" s="17">
        <f t="shared" si="129"/>
        <v>0</v>
      </c>
      <c r="BH414" s="17">
        <f t="shared" si="124"/>
        <v>0</v>
      </c>
      <c r="BI414" s="17">
        <f t="shared" ref="BI414:BI441" si="133">AN414</f>
        <v>0</v>
      </c>
      <c r="BJ414" s="16"/>
      <c r="BK414" s="17">
        <f t="shared" si="126"/>
        <v>0</v>
      </c>
      <c r="BL414" s="17">
        <f t="shared" si="131"/>
        <v>0</v>
      </c>
      <c r="BM414" s="17">
        <f t="shared" si="127"/>
        <v>0</v>
      </c>
      <c r="BN414" s="17">
        <f t="shared" si="130"/>
        <v>0</v>
      </c>
      <c r="BO414" s="17">
        <f t="shared" si="128"/>
        <v>0</v>
      </c>
      <c r="BP414" s="17">
        <f t="shared" si="132"/>
        <v>0</v>
      </c>
      <c r="BQ414" s="16"/>
      <c r="BR414" s="16"/>
      <c r="BS414" s="16"/>
      <c r="BT414" s="16"/>
      <c r="BU414" s="16"/>
      <c r="BV414" s="16"/>
    </row>
    <row r="415" spans="1:74" ht="12.75" customHeight="1">
      <c r="A415" s="13">
        <f t="shared" si="123"/>
        <v>1804</v>
      </c>
      <c r="B415" s="14"/>
      <c r="C415" s="7"/>
      <c r="D415" s="7"/>
      <c r="E415" s="15">
        <v>9450</v>
      </c>
      <c r="F415" s="7"/>
      <c r="G415" s="15">
        <v>3654</v>
      </c>
      <c r="H415" s="7"/>
      <c r="I415" s="15">
        <v>4305</v>
      </c>
      <c r="J415" s="15">
        <v>6133</v>
      </c>
      <c r="K415" s="15">
        <v>4591</v>
      </c>
      <c r="L415" s="15">
        <v>3315</v>
      </c>
      <c r="M415" s="15">
        <v>1681</v>
      </c>
      <c r="N415" s="15">
        <v>193</v>
      </c>
      <c r="O415" s="15">
        <v>258.8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17">
        <f>0.76*(31.1*0.925*N415*11.75/'Conversions, Sources &amp; Comments'!C412)/1000</f>
        <v>0.79968546088709669</v>
      </c>
      <c r="AF415" s="17">
        <f>0.76*(31.1*0.925*O415*11.75/'Conversions, Sources &amp; Comments'!C412)/1000</f>
        <v>1.0723243382258065</v>
      </c>
      <c r="AG415" s="16"/>
      <c r="AH415" s="16"/>
      <c r="AI415" s="17">
        <f>'Conversions, Sources &amp; Comments'!$F412*I415/260</f>
        <v>0</v>
      </c>
      <c r="AJ415" s="16"/>
      <c r="AK415" s="16"/>
      <c r="AL415" s="16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6"/>
      <c r="BB415" s="16"/>
      <c r="BC415" s="16"/>
      <c r="BD415" s="16"/>
      <c r="BE415" s="16"/>
      <c r="BF415" s="16"/>
      <c r="BG415" s="17">
        <f t="shared" si="129"/>
        <v>0</v>
      </c>
      <c r="BH415" s="17">
        <f t="shared" si="124"/>
        <v>0</v>
      </c>
      <c r="BI415" s="17">
        <f t="shared" si="133"/>
        <v>0</v>
      </c>
      <c r="BJ415" s="16"/>
      <c r="BK415" s="17">
        <f t="shared" si="126"/>
        <v>0</v>
      </c>
      <c r="BL415" s="17">
        <f t="shared" si="131"/>
        <v>0</v>
      </c>
      <c r="BM415" s="17">
        <f t="shared" si="127"/>
        <v>0</v>
      </c>
      <c r="BN415" s="17">
        <f t="shared" si="130"/>
        <v>0</v>
      </c>
      <c r="BO415" s="17">
        <f t="shared" si="128"/>
        <v>0</v>
      </c>
      <c r="BP415" s="17">
        <f t="shared" si="132"/>
        <v>0</v>
      </c>
      <c r="BQ415" s="16"/>
      <c r="BR415" s="16"/>
      <c r="BS415" s="16"/>
      <c r="BT415" s="16"/>
      <c r="BU415" s="16"/>
      <c r="BV415" s="16"/>
    </row>
    <row r="416" spans="1:74" ht="12.75" customHeight="1">
      <c r="A416" s="13">
        <f t="shared" si="123"/>
        <v>1805</v>
      </c>
      <c r="B416" s="14"/>
      <c r="C416" s="7"/>
      <c r="D416" s="7"/>
      <c r="E416" s="15">
        <v>6300</v>
      </c>
      <c r="F416" s="7"/>
      <c r="G416" s="15">
        <v>3885</v>
      </c>
      <c r="H416" s="7"/>
      <c r="I416" s="15">
        <v>5092</v>
      </c>
      <c r="J416" s="15">
        <v>7135</v>
      </c>
      <c r="K416" s="15">
        <v>5503</v>
      </c>
      <c r="L416" s="15">
        <v>4001</v>
      </c>
      <c r="M416" s="15">
        <v>2452</v>
      </c>
      <c r="N416" s="15">
        <v>275</v>
      </c>
      <c r="O416" s="15">
        <v>347.8</v>
      </c>
      <c r="P416" s="7"/>
      <c r="Q416" s="7"/>
      <c r="R416" s="7"/>
      <c r="S416" s="7"/>
      <c r="T416" s="7"/>
      <c r="U416" s="7"/>
      <c r="V416" s="7"/>
      <c r="W416" s="7"/>
      <c r="X416" s="15">
        <v>4684</v>
      </c>
      <c r="Y416" s="7"/>
      <c r="Z416" s="7"/>
      <c r="AA416" s="7"/>
      <c r="AB416" s="7"/>
      <c r="AC416" s="7"/>
      <c r="AD416" s="7"/>
      <c r="AE416" s="17">
        <f>0.76*(31.1*0.925*N416*11.75/'Conversions, Sources &amp; Comments'!C413)/1000</f>
        <v>1.1394481955645162</v>
      </c>
      <c r="AF416" s="17">
        <f>0.76*(31.1*0.925*O416*11.75/'Conversions, Sources &amp; Comments'!C413)/1000</f>
        <v>1.4410912087903227</v>
      </c>
      <c r="AG416" s="16"/>
      <c r="AH416" s="16"/>
      <c r="AI416" s="17">
        <f>'Conversions, Sources &amp; Comments'!$F413*I416/260</f>
        <v>0</v>
      </c>
      <c r="AJ416" s="16"/>
      <c r="AK416" s="16"/>
      <c r="AL416" s="16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6"/>
      <c r="BB416" s="16"/>
      <c r="BC416" s="16"/>
      <c r="BD416" s="16"/>
      <c r="BE416" s="16"/>
      <c r="BF416" s="16"/>
      <c r="BG416" s="17">
        <f t="shared" si="129"/>
        <v>0</v>
      </c>
      <c r="BH416" s="17">
        <f t="shared" si="124"/>
        <v>0</v>
      </c>
      <c r="BI416" s="17">
        <f t="shared" si="133"/>
        <v>0</v>
      </c>
      <c r="BJ416" s="16"/>
      <c r="BK416" s="17">
        <f t="shared" si="126"/>
        <v>0</v>
      </c>
      <c r="BL416" s="17">
        <f t="shared" si="131"/>
        <v>0</v>
      </c>
      <c r="BM416" s="17">
        <f t="shared" si="127"/>
        <v>0</v>
      </c>
      <c r="BN416" s="17">
        <f t="shared" si="130"/>
        <v>0</v>
      </c>
      <c r="BO416" s="17">
        <f t="shared" si="128"/>
        <v>0</v>
      </c>
      <c r="BP416" s="17">
        <f t="shared" si="132"/>
        <v>0</v>
      </c>
      <c r="BQ416" s="16"/>
      <c r="BR416" s="16"/>
      <c r="BS416" s="16"/>
      <c r="BT416" s="16"/>
      <c r="BU416" s="16"/>
      <c r="BV416" s="16"/>
    </row>
    <row r="417" spans="1:74" ht="12.75" customHeight="1">
      <c r="A417" s="13">
        <f t="shared" ref="A417:A448" si="134">A416+1</f>
        <v>1806</v>
      </c>
      <c r="B417" s="14"/>
      <c r="C417" s="7"/>
      <c r="D417" s="7"/>
      <c r="E417" s="7"/>
      <c r="F417" s="7"/>
      <c r="G417" s="15">
        <v>3427</v>
      </c>
      <c r="H417" s="7"/>
      <c r="I417" s="7"/>
      <c r="J417" s="15">
        <v>4625</v>
      </c>
      <c r="K417" s="15">
        <v>3423</v>
      </c>
      <c r="L417" s="15">
        <v>2434</v>
      </c>
      <c r="M417" s="15">
        <v>1687</v>
      </c>
      <c r="N417" s="15">
        <v>240.4</v>
      </c>
      <c r="O417" s="15">
        <v>296.5</v>
      </c>
      <c r="P417" s="15">
        <v>54.5</v>
      </c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17">
        <f>0.76*(31.1*0.925*N417*11.75/'Conversions, Sources &amp; Comments'!C414)/1000</f>
        <v>0.99608489532258071</v>
      </c>
      <c r="AF417" s="17">
        <f>0.76*(31.1*0.925*O417*11.75/'Conversions, Sources &amp; Comments'!C414)/1000</f>
        <v>1.2285323272177422</v>
      </c>
      <c r="AG417" s="16"/>
      <c r="AH417" s="16"/>
      <c r="AI417" s="17">
        <f>'Conversions, Sources &amp; Comments'!$F414*I417/260</f>
        <v>0</v>
      </c>
      <c r="AJ417" s="16"/>
      <c r="AK417" s="16"/>
      <c r="AL417" s="16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6"/>
      <c r="BB417" s="16"/>
      <c r="BC417" s="16"/>
      <c r="BD417" s="16"/>
      <c r="BE417" s="16"/>
      <c r="BF417" s="16"/>
      <c r="BG417" s="17">
        <f t="shared" si="129"/>
        <v>0</v>
      </c>
      <c r="BH417" s="17">
        <f t="shared" si="124"/>
        <v>0</v>
      </c>
      <c r="BI417" s="17">
        <f t="shared" si="133"/>
        <v>0</v>
      </c>
      <c r="BJ417" s="16"/>
      <c r="BK417" s="17">
        <f t="shared" si="126"/>
        <v>0</v>
      </c>
      <c r="BL417" s="17">
        <f t="shared" si="131"/>
        <v>0</v>
      </c>
      <c r="BM417" s="17">
        <f t="shared" si="127"/>
        <v>0</v>
      </c>
      <c r="BN417" s="17">
        <f t="shared" si="130"/>
        <v>0</v>
      </c>
      <c r="BO417" s="17">
        <f t="shared" si="128"/>
        <v>0</v>
      </c>
      <c r="BP417" s="17">
        <f t="shared" si="132"/>
        <v>0</v>
      </c>
      <c r="BQ417" s="16"/>
      <c r="BR417" s="16"/>
      <c r="BS417" s="16"/>
      <c r="BT417" s="16"/>
      <c r="BU417" s="16"/>
      <c r="BV417" s="16"/>
    </row>
    <row r="418" spans="1:74" ht="12.75" customHeight="1">
      <c r="A418" s="13">
        <f t="shared" si="134"/>
        <v>1807</v>
      </c>
      <c r="B418" s="14"/>
      <c r="C418" s="7"/>
      <c r="D418" s="7"/>
      <c r="E418" s="7"/>
      <c r="F418" s="7"/>
      <c r="G418" s="7"/>
      <c r="H418" s="7"/>
      <c r="I418" s="7"/>
      <c r="J418" s="15">
        <v>3231</v>
      </c>
      <c r="K418" s="15">
        <v>1848</v>
      </c>
      <c r="L418" s="15">
        <v>1646</v>
      </c>
      <c r="M418" s="15">
        <v>1400</v>
      </c>
      <c r="N418" s="15">
        <v>134.5</v>
      </c>
      <c r="O418" s="15">
        <v>189.7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15">
        <v>44.3</v>
      </c>
      <c r="AD418" s="15"/>
      <c r="AE418" s="17">
        <f>0.76*(31.1*0.925*N418*11.75/'Conversions, Sources &amp; Comments'!C415)/1000</f>
        <v>0.55729375383064517</v>
      </c>
      <c r="AF418" s="17">
        <f>0.76*(31.1*0.925*O418*11.75/'Conversions, Sources &amp; Comments'!C415)/1000</f>
        <v>0.78601208254032251</v>
      </c>
      <c r="AG418" s="16"/>
      <c r="AH418" s="16"/>
      <c r="AI418" s="17">
        <f>'Conversions, Sources &amp; Comments'!$F415*I418/260</f>
        <v>0</v>
      </c>
      <c r="AJ418" s="16"/>
      <c r="AK418" s="16"/>
      <c r="AL418" s="16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6"/>
      <c r="BB418" s="16"/>
      <c r="BC418" s="16"/>
      <c r="BD418" s="16"/>
      <c r="BE418" s="16"/>
      <c r="BF418" s="16"/>
      <c r="BG418" s="17">
        <f t="shared" si="129"/>
        <v>0</v>
      </c>
      <c r="BH418" s="17">
        <f t="shared" si="124"/>
        <v>0</v>
      </c>
      <c r="BI418" s="17">
        <f t="shared" si="133"/>
        <v>0</v>
      </c>
      <c r="BJ418" s="16"/>
      <c r="BK418" s="17">
        <f t="shared" si="126"/>
        <v>0</v>
      </c>
      <c r="BL418" s="17">
        <f t="shared" si="131"/>
        <v>0</v>
      </c>
      <c r="BM418" s="17">
        <f t="shared" si="127"/>
        <v>0</v>
      </c>
      <c r="BN418" s="17">
        <f t="shared" si="130"/>
        <v>0</v>
      </c>
      <c r="BO418" s="17">
        <f t="shared" si="128"/>
        <v>0</v>
      </c>
      <c r="BP418" s="17">
        <f t="shared" si="132"/>
        <v>0</v>
      </c>
      <c r="BQ418" s="16"/>
      <c r="BR418" s="16"/>
      <c r="BS418" s="16"/>
      <c r="BT418" s="16"/>
      <c r="BU418" s="16"/>
      <c r="BV418" s="16"/>
    </row>
    <row r="419" spans="1:74" ht="12.75" customHeight="1">
      <c r="A419" s="13">
        <f t="shared" si="134"/>
        <v>1808</v>
      </c>
      <c r="B419" s="14"/>
      <c r="C419" s="7"/>
      <c r="D419" s="7"/>
      <c r="E419" s="7"/>
      <c r="F419" s="7"/>
      <c r="G419" s="7"/>
      <c r="H419" s="7"/>
      <c r="I419" s="15">
        <v>3832</v>
      </c>
      <c r="J419" s="15">
        <v>3675</v>
      </c>
      <c r="K419" s="15">
        <v>1985</v>
      </c>
      <c r="L419" s="15">
        <v>1759</v>
      </c>
      <c r="M419" s="15">
        <v>1491</v>
      </c>
      <c r="N419" s="15">
        <v>93.8</v>
      </c>
      <c r="O419" s="15">
        <v>165.8</v>
      </c>
      <c r="P419" s="15">
        <v>59.5</v>
      </c>
      <c r="Q419" s="7"/>
      <c r="R419" s="7"/>
      <c r="S419" s="7"/>
      <c r="T419" s="7"/>
      <c r="U419" s="7"/>
      <c r="V419" s="7"/>
      <c r="W419" s="7"/>
      <c r="X419" s="15">
        <v>7000</v>
      </c>
      <c r="Y419" s="7"/>
      <c r="Z419" s="7"/>
      <c r="AA419" s="7"/>
      <c r="AB419" s="7"/>
      <c r="AC419" s="15">
        <v>46.6</v>
      </c>
      <c r="AD419" s="15"/>
      <c r="AE419" s="17">
        <f>0.76*(31.1*0.925*N419*11.75/'Conversions, Sources &amp; Comments'!C416)/1000</f>
        <v>0.38865542088709681</v>
      </c>
      <c r="AF419" s="17">
        <f>0.76*(31.1*0.925*O419*11.75/'Conversions, Sources &amp; Comments'!C416)/1000</f>
        <v>0.68698367572580665</v>
      </c>
      <c r="AG419" s="16"/>
      <c r="AH419" s="16"/>
      <c r="AI419" s="17">
        <f>'Conversions, Sources &amp; Comments'!$F416*I419/260</f>
        <v>0</v>
      </c>
      <c r="AJ419" s="16"/>
      <c r="AK419" s="16"/>
      <c r="AL419" s="16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6"/>
      <c r="BB419" s="16"/>
      <c r="BC419" s="16"/>
      <c r="BD419" s="16"/>
      <c r="BE419" s="16"/>
      <c r="BF419" s="16"/>
      <c r="BG419" s="17">
        <f t="shared" si="129"/>
        <v>0</v>
      </c>
      <c r="BH419" s="17">
        <f t="shared" si="124"/>
        <v>0</v>
      </c>
      <c r="BI419" s="17">
        <f t="shared" si="133"/>
        <v>0</v>
      </c>
      <c r="BJ419" s="16"/>
      <c r="BK419" s="17">
        <f t="shared" si="126"/>
        <v>0</v>
      </c>
      <c r="BL419" s="17">
        <f t="shared" si="131"/>
        <v>0</v>
      </c>
      <c r="BM419" s="17">
        <f t="shared" si="127"/>
        <v>0</v>
      </c>
      <c r="BN419" s="17">
        <f t="shared" si="130"/>
        <v>0</v>
      </c>
      <c r="BO419" s="17">
        <f t="shared" si="128"/>
        <v>0</v>
      </c>
      <c r="BP419" s="17">
        <f t="shared" si="132"/>
        <v>0</v>
      </c>
      <c r="BQ419" s="16"/>
      <c r="BR419" s="16"/>
      <c r="BS419" s="16"/>
      <c r="BT419" s="16"/>
      <c r="BU419" s="16"/>
      <c r="BV419" s="16"/>
    </row>
    <row r="420" spans="1:74" ht="12.75" customHeight="1">
      <c r="A420" s="13">
        <f t="shared" si="134"/>
        <v>1809</v>
      </c>
      <c r="B420" s="14"/>
      <c r="C420" s="7"/>
      <c r="D420" s="7"/>
      <c r="E420" s="7"/>
      <c r="F420" s="7"/>
      <c r="G420" s="7"/>
      <c r="H420" s="7"/>
      <c r="I420" s="15">
        <v>3879</v>
      </c>
      <c r="J420" s="15">
        <v>3633</v>
      </c>
      <c r="K420" s="15">
        <v>2404</v>
      </c>
      <c r="L420" s="15">
        <v>2303</v>
      </c>
      <c r="M420" s="15">
        <v>1764</v>
      </c>
      <c r="N420" s="15">
        <v>114.3</v>
      </c>
      <c r="O420" s="15">
        <v>189.4</v>
      </c>
      <c r="P420" s="15">
        <v>59.8</v>
      </c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15">
        <v>15.7</v>
      </c>
      <c r="AB420" s="7"/>
      <c r="AC420" s="15">
        <v>44.7</v>
      </c>
      <c r="AD420" s="15"/>
      <c r="AE420" s="17">
        <f>0.76*(31.1*0.925*N420*11.75/'Conversions, Sources &amp; Comments'!C417)/1000</f>
        <v>0.47359610455645162</v>
      </c>
      <c r="AF420" s="17">
        <f>0.76*(31.1*0.925*O420*11.75/'Conversions, Sources &amp; Comments'!C417)/1000</f>
        <v>0.78476904814516135</v>
      </c>
      <c r="AG420" s="16"/>
      <c r="AH420" s="16"/>
      <c r="AI420" s="17">
        <f>'Conversions, Sources &amp; Comments'!$F417*I420/260</f>
        <v>0</v>
      </c>
      <c r="AJ420" s="16"/>
      <c r="AK420" s="16"/>
      <c r="AL420" s="16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6"/>
      <c r="BB420" s="16"/>
      <c r="BC420" s="16"/>
      <c r="BD420" s="16"/>
      <c r="BE420" s="16"/>
      <c r="BF420" s="16"/>
      <c r="BG420" s="17">
        <f t="shared" si="129"/>
        <v>0</v>
      </c>
      <c r="BH420" s="17">
        <f t="shared" si="124"/>
        <v>0</v>
      </c>
      <c r="BI420" s="17">
        <f t="shared" si="133"/>
        <v>0</v>
      </c>
      <c r="BJ420" s="16"/>
      <c r="BK420" s="17">
        <f t="shared" si="126"/>
        <v>0</v>
      </c>
      <c r="BL420" s="17">
        <f t="shared" si="131"/>
        <v>0</v>
      </c>
      <c r="BM420" s="17">
        <f t="shared" si="127"/>
        <v>0</v>
      </c>
      <c r="BN420" s="17">
        <f t="shared" si="130"/>
        <v>0</v>
      </c>
      <c r="BO420" s="17">
        <f t="shared" si="128"/>
        <v>0</v>
      </c>
      <c r="BP420" s="17">
        <f t="shared" si="132"/>
        <v>0</v>
      </c>
      <c r="BQ420" s="16"/>
      <c r="BR420" s="16"/>
      <c r="BS420" s="16"/>
      <c r="BT420" s="16"/>
      <c r="BU420" s="16"/>
      <c r="BV420" s="16"/>
    </row>
    <row r="421" spans="1:74" ht="12.75" customHeight="1">
      <c r="A421" s="13">
        <f t="shared" si="134"/>
        <v>1810</v>
      </c>
      <c r="B421" s="14"/>
      <c r="C421" s="7"/>
      <c r="D421" s="7"/>
      <c r="E421" s="7"/>
      <c r="F421" s="7"/>
      <c r="G421" s="15">
        <v>2053</v>
      </c>
      <c r="H421" s="7"/>
      <c r="I421" s="15">
        <v>2730</v>
      </c>
      <c r="J421" s="15">
        <v>3220</v>
      </c>
      <c r="K421" s="15">
        <v>2260</v>
      </c>
      <c r="L421" s="15">
        <v>2111</v>
      </c>
      <c r="M421" s="15">
        <v>1382</v>
      </c>
      <c r="N421" s="15">
        <v>119.6</v>
      </c>
      <c r="O421" s="15">
        <v>165.3</v>
      </c>
      <c r="P421" s="15">
        <v>53.8</v>
      </c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15">
        <v>18.3</v>
      </c>
      <c r="AB421" s="7"/>
      <c r="AC421" s="15">
        <v>39.200000000000003</v>
      </c>
      <c r="AD421" s="15"/>
      <c r="AE421" s="17">
        <f>0.76*(31.1*0.925*N421*11.75/'Conversions, Sources &amp; Comments'!C418)/1000</f>
        <v>0.49555637887096776</v>
      </c>
      <c r="AF421" s="17">
        <f>0.76*(31.1*0.925*O421*11.75/'Conversions, Sources &amp; Comments'!C418)/1000</f>
        <v>0.68491195173387109</v>
      </c>
      <c r="AG421" s="16"/>
      <c r="AH421" s="16"/>
      <c r="AI421" s="17">
        <f>'Conversions, Sources &amp; Comments'!$F418*I421/260</f>
        <v>0</v>
      </c>
      <c r="AJ421" s="16"/>
      <c r="AK421" s="16"/>
      <c r="AL421" s="16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6"/>
      <c r="BB421" s="16"/>
      <c r="BC421" s="16"/>
      <c r="BD421" s="16"/>
      <c r="BE421" s="16"/>
      <c r="BF421" s="16"/>
      <c r="BG421" s="17">
        <f t="shared" si="129"/>
        <v>0</v>
      </c>
      <c r="BH421" s="17">
        <f t="shared" si="124"/>
        <v>0</v>
      </c>
      <c r="BI421" s="17">
        <f t="shared" si="133"/>
        <v>0</v>
      </c>
      <c r="BJ421" s="16"/>
      <c r="BK421" s="17">
        <f t="shared" si="126"/>
        <v>0</v>
      </c>
      <c r="BL421" s="17">
        <f t="shared" si="131"/>
        <v>0</v>
      </c>
      <c r="BM421" s="17">
        <f t="shared" si="127"/>
        <v>0</v>
      </c>
      <c r="BN421" s="17">
        <f t="shared" si="130"/>
        <v>0</v>
      </c>
      <c r="BO421" s="17">
        <f t="shared" si="128"/>
        <v>0</v>
      </c>
      <c r="BP421" s="17">
        <f t="shared" si="132"/>
        <v>0</v>
      </c>
      <c r="BQ421" s="16"/>
      <c r="BR421" s="16"/>
      <c r="BS421" s="16"/>
      <c r="BT421" s="16"/>
      <c r="BU421" s="16"/>
      <c r="BV421" s="16"/>
    </row>
    <row r="422" spans="1:74" ht="12.75" customHeight="1">
      <c r="A422" s="13">
        <f t="shared" si="134"/>
        <v>1811</v>
      </c>
      <c r="B422" s="14"/>
      <c r="C422" s="7"/>
      <c r="D422" s="7"/>
      <c r="E422" s="7"/>
      <c r="F422" s="7"/>
      <c r="G422" s="15">
        <v>2325</v>
      </c>
      <c r="H422" s="7"/>
      <c r="I422" s="15">
        <v>3395</v>
      </c>
      <c r="J422" s="7"/>
      <c r="K422" s="7"/>
      <c r="L422" s="7"/>
      <c r="M422" s="7"/>
      <c r="N422" s="15">
        <v>97.2</v>
      </c>
      <c r="O422" s="15">
        <v>153.30000000000001</v>
      </c>
      <c r="P422" s="15">
        <v>42</v>
      </c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15">
        <v>17.5</v>
      </c>
      <c r="AB422" s="7"/>
      <c r="AC422" s="15">
        <v>38.5</v>
      </c>
      <c r="AD422" s="15"/>
      <c r="AE422" s="17">
        <f>0.76*(31.1*0.925*N422*11.75/'Conversions, Sources &amp; Comments'!C419)/1000</f>
        <v>0.40274314403225808</v>
      </c>
      <c r="AF422" s="17">
        <f>0.76*(31.1*0.925*O422*11.75/'Conversions, Sources &amp; Comments'!C419)/1000</f>
        <v>0.63519057592741957</v>
      </c>
      <c r="AG422" s="16"/>
      <c r="AH422" s="16"/>
      <c r="AI422" s="17">
        <f>'Conversions, Sources &amp; Comments'!$F419*I422/260</f>
        <v>0</v>
      </c>
      <c r="AJ422" s="16"/>
      <c r="AK422" s="16"/>
      <c r="AL422" s="16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6"/>
      <c r="BB422" s="16"/>
      <c r="BC422" s="16"/>
      <c r="BD422" s="16"/>
      <c r="BE422" s="16"/>
      <c r="BF422" s="16"/>
      <c r="BG422" s="17">
        <f t="shared" si="129"/>
        <v>0</v>
      </c>
      <c r="BH422" s="17">
        <f t="shared" si="124"/>
        <v>0</v>
      </c>
      <c r="BI422" s="17">
        <f t="shared" si="133"/>
        <v>0</v>
      </c>
      <c r="BJ422" s="16"/>
      <c r="BK422" s="17">
        <f t="shared" si="126"/>
        <v>0</v>
      </c>
      <c r="BL422" s="17">
        <f t="shared" si="131"/>
        <v>0</v>
      </c>
      <c r="BM422" s="17">
        <f t="shared" si="127"/>
        <v>0</v>
      </c>
      <c r="BN422" s="17">
        <f t="shared" si="130"/>
        <v>0</v>
      </c>
      <c r="BO422" s="17">
        <f t="shared" si="128"/>
        <v>0</v>
      </c>
      <c r="BP422" s="17">
        <f t="shared" si="132"/>
        <v>0</v>
      </c>
      <c r="BQ422" s="16"/>
      <c r="BR422" s="16"/>
      <c r="BS422" s="16"/>
      <c r="BT422" s="16"/>
      <c r="BU422" s="16"/>
      <c r="BV422" s="16"/>
    </row>
    <row r="423" spans="1:74" ht="12.75" customHeight="1">
      <c r="A423" s="13">
        <f t="shared" si="134"/>
        <v>1812</v>
      </c>
      <c r="B423" s="14"/>
      <c r="C423" s="7"/>
      <c r="D423" s="7"/>
      <c r="E423" s="7"/>
      <c r="F423" s="7"/>
      <c r="G423" s="7"/>
      <c r="H423" s="7"/>
      <c r="I423" s="15">
        <v>3654</v>
      </c>
      <c r="J423" s="15">
        <v>4945</v>
      </c>
      <c r="K423" s="15">
        <v>2944</v>
      </c>
      <c r="L423" s="15">
        <v>1958</v>
      </c>
      <c r="M423" s="15">
        <v>1210</v>
      </c>
      <c r="N423" s="15">
        <v>145.4</v>
      </c>
      <c r="O423" s="15">
        <v>255</v>
      </c>
      <c r="P423" s="15">
        <v>48.3</v>
      </c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15">
        <v>15.7</v>
      </c>
      <c r="AB423" s="7"/>
      <c r="AC423" s="15">
        <v>37.299999999999997</v>
      </c>
      <c r="AD423" s="15"/>
      <c r="AE423" s="17">
        <f>0.76*(31.1*0.925*N423*11.75/'Conversions, Sources &amp; Comments'!C420)/1000</f>
        <v>0.60245733685483882</v>
      </c>
      <c r="AF423" s="17">
        <f>0.76*(31.1*0.925*O423*11.75/'Conversions, Sources &amp; Comments'!C420)/1000</f>
        <v>1.0565792358870969</v>
      </c>
      <c r="AG423" s="16"/>
      <c r="AH423" s="16"/>
      <c r="AI423" s="17">
        <f>'Conversions, Sources &amp; Comments'!$F420*I423/260</f>
        <v>0</v>
      </c>
      <c r="AJ423" s="16"/>
      <c r="AK423" s="16"/>
      <c r="AL423" s="16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6"/>
      <c r="BB423" s="16"/>
      <c r="BC423" s="16"/>
      <c r="BD423" s="16"/>
      <c r="BE423" s="16"/>
      <c r="BF423" s="16"/>
      <c r="BG423" s="17">
        <f t="shared" si="129"/>
        <v>0</v>
      </c>
      <c r="BH423" s="17">
        <f t="shared" ref="BH423:BH441" si="135">AZ423</f>
        <v>0</v>
      </c>
      <c r="BI423" s="17">
        <f t="shared" si="133"/>
        <v>0</v>
      </c>
      <c r="BJ423" s="16"/>
      <c r="BK423" s="17">
        <f t="shared" si="126"/>
        <v>0</v>
      </c>
      <c r="BL423" s="17">
        <f t="shared" si="131"/>
        <v>0</v>
      </c>
      <c r="BM423" s="17">
        <f t="shared" si="127"/>
        <v>0</v>
      </c>
      <c r="BN423" s="17">
        <f t="shared" si="130"/>
        <v>0</v>
      </c>
      <c r="BO423" s="17">
        <f t="shared" si="128"/>
        <v>0</v>
      </c>
      <c r="BP423" s="17">
        <f t="shared" si="132"/>
        <v>0</v>
      </c>
      <c r="BQ423" s="16"/>
      <c r="BR423" s="16"/>
      <c r="BS423" s="16"/>
      <c r="BT423" s="16"/>
      <c r="BU423" s="16"/>
      <c r="BV423" s="16"/>
    </row>
    <row r="424" spans="1:74" ht="12.75" customHeight="1">
      <c r="A424" s="13">
        <f t="shared" si="134"/>
        <v>1813</v>
      </c>
      <c r="B424" s="14"/>
      <c r="C424" s="7"/>
      <c r="D424" s="7"/>
      <c r="E424" s="7"/>
      <c r="F424" s="7"/>
      <c r="G424" s="7"/>
      <c r="H424" s="7"/>
      <c r="I424" s="15">
        <v>4012</v>
      </c>
      <c r="J424" s="15">
        <v>3695</v>
      </c>
      <c r="K424" s="15">
        <v>2777</v>
      </c>
      <c r="L424" s="15">
        <v>1804</v>
      </c>
      <c r="M424" s="15">
        <v>1159</v>
      </c>
      <c r="N424" s="15">
        <v>149.4</v>
      </c>
      <c r="O424" s="15">
        <v>222.6</v>
      </c>
      <c r="P424" s="15">
        <v>54.6</v>
      </c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15">
        <v>16.600000000000001</v>
      </c>
      <c r="AB424" s="7"/>
      <c r="AC424" s="15">
        <v>39</v>
      </c>
      <c r="AD424" s="15"/>
      <c r="AE424" s="17">
        <f>0.76*(31.1*0.925*N424*11.75/'Conversions, Sources &amp; Comments'!C421)/1000</f>
        <v>0.61903112879032263</v>
      </c>
      <c r="AF424" s="17">
        <f>0.76*(31.1*0.925*O424*11.75/'Conversions, Sources &amp; Comments'!C421)/1000</f>
        <v>0.92233152120967754</v>
      </c>
      <c r="AG424" s="16"/>
      <c r="AH424" s="16"/>
      <c r="AI424" s="17">
        <f>'Conversions, Sources &amp; Comments'!$F421*I424/260</f>
        <v>0</v>
      </c>
      <c r="AJ424" s="16"/>
      <c r="AK424" s="16"/>
      <c r="AL424" s="16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6"/>
      <c r="BB424" s="16"/>
      <c r="BC424" s="16"/>
      <c r="BD424" s="16"/>
      <c r="BE424" s="16"/>
      <c r="BF424" s="16"/>
      <c r="BG424" s="17">
        <f t="shared" si="129"/>
        <v>0</v>
      </c>
      <c r="BH424" s="17">
        <f t="shared" si="135"/>
        <v>0</v>
      </c>
      <c r="BI424" s="17">
        <f t="shared" si="133"/>
        <v>0</v>
      </c>
      <c r="BJ424" s="16"/>
      <c r="BK424" s="17">
        <f t="shared" si="126"/>
        <v>0</v>
      </c>
      <c r="BL424" s="17">
        <f t="shared" si="131"/>
        <v>0</v>
      </c>
      <c r="BM424" s="17">
        <f t="shared" si="127"/>
        <v>0</v>
      </c>
      <c r="BN424" s="17">
        <f t="shared" si="130"/>
        <v>0</v>
      </c>
      <c r="BO424" s="17">
        <f t="shared" si="128"/>
        <v>0</v>
      </c>
      <c r="BP424" s="17">
        <f t="shared" si="132"/>
        <v>0</v>
      </c>
      <c r="BQ424" s="16"/>
      <c r="BR424" s="16"/>
      <c r="BS424" s="16"/>
      <c r="BT424" s="16"/>
      <c r="BU424" s="16"/>
      <c r="BV424" s="16"/>
    </row>
    <row r="425" spans="1:74" ht="12.75" customHeight="1">
      <c r="A425" s="13">
        <f t="shared" si="134"/>
        <v>1814</v>
      </c>
      <c r="B425" s="14"/>
      <c r="C425" s="7"/>
      <c r="D425" s="7"/>
      <c r="E425" s="7"/>
      <c r="F425" s="7"/>
      <c r="G425" s="7"/>
      <c r="H425" s="7"/>
      <c r="I425" s="15">
        <v>3764</v>
      </c>
      <c r="J425" s="15">
        <v>3633</v>
      </c>
      <c r="K425" s="15">
        <v>2658</v>
      </c>
      <c r="L425" s="15">
        <v>1857</v>
      </c>
      <c r="M425" s="15">
        <v>1232</v>
      </c>
      <c r="N425" s="15">
        <v>133.5</v>
      </c>
      <c r="O425" s="15">
        <v>172.5</v>
      </c>
      <c r="P425" s="15">
        <v>65.099999999999994</v>
      </c>
      <c r="Q425" s="7"/>
      <c r="R425" s="7"/>
      <c r="S425" s="7"/>
      <c r="T425" s="7"/>
      <c r="U425" s="7"/>
      <c r="V425" s="7"/>
      <c r="W425" s="7"/>
      <c r="X425" s="15">
        <v>6300</v>
      </c>
      <c r="Y425" s="7"/>
      <c r="Z425" s="7"/>
      <c r="AA425" s="15">
        <v>16.600000000000001</v>
      </c>
      <c r="AB425" s="7"/>
      <c r="AC425" s="15">
        <v>38.700000000000003</v>
      </c>
      <c r="AD425" s="15"/>
      <c r="AE425" s="17">
        <f>0.76*(31.1*0.925*N425*11.75/'Conversions, Sources &amp; Comments'!C422)/1000</f>
        <v>0.55315030584677427</v>
      </c>
      <c r="AF425" s="17">
        <f>0.76*(31.1*0.925*O425*11.75/'Conversions, Sources &amp; Comments'!C422)/1000</f>
        <v>0.71474477721774199</v>
      </c>
      <c r="AG425" s="16"/>
      <c r="AH425" s="16"/>
      <c r="AI425" s="17">
        <f>'Conversions, Sources &amp; Comments'!$F422*I425/260</f>
        <v>0</v>
      </c>
      <c r="AJ425" s="16"/>
      <c r="AK425" s="16"/>
      <c r="AL425" s="16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6"/>
      <c r="BB425" s="16"/>
      <c r="BC425" s="16"/>
      <c r="BD425" s="16"/>
      <c r="BE425" s="16"/>
      <c r="BF425" s="16"/>
      <c r="BG425" s="17">
        <f t="shared" si="129"/>
        <v>0</v>
      </c>
      <c r="BH425" s="17">
        <f t="shared" si="135"/>
        <v>0</v>
      </c>
      <c r="BI425" s="17">
        <f t="shared" si="133"/>
        <v>0</v>
      </c>
      <c r="BJ425" s="16"/>
      <c r="BK425" s="17">
        <f t="shared" si="126"/>
        <v>0</v>
      </c>
      <c r="BL425" s="17">
        <f t="shared" si="131"/>
        <v>0</v>
      </c>
      <c r="BM425" s="17">
        <f t="shared" si="127"/>
        <v>0</v>
      </c>
      <c r="BN425" s="17">
        <f t="shared" si="130"/>
        <v>0</v>
      </c>
      <c r="BO425" s="17">
        <f t="shared" si="128"/>
        <v>0</v>
      </c>
      <c r="BP425" s="17">
        <f t="shared" si="132"/>
        <v>0</v>
      </c>
      <c r="BQ425" s="16"/>
      <c r="BR425" s="16"/>
      <c r="BS425" s="16"/>
      <c r="BT425" s="16"/>
      <c r="BU425" s="16"/>
      <c r="BV425" s="16"/>
    </row>
    <row r="426" spans="1:74" ht="12.75" customHeight="1">
      <c r="A426" s="13">
        <f t="shared" si="134"/>
        <v>1815</v>
      </c>
      <c r="B426" s="14"/>
      <c r="C426" s="7"/>
      <c r="D426" s="7"/>
      <c r="E426" s="7"/>
      <c r="F426" s="7"/>
      <c r="G426" s="15">
        <v>2311</v>
      </c>
      <c r="H426" s="7"/>
      <c r="I426" s="7"/>
      <c r="J426" s="15">
        <v>4725</v>
      </c>
      <c r="K426" s="15">
        <v>3675</v>
      </c>
      <c r="L426" s="15">
        <v>2537</v>
      </c>
      <c r="M426" s="15">
        <v>1586</v>
      </c>
      <c r="N426" s="15">
        <v>151.69999999999999</v>
      </c>
      <c r="O426" s="15">
        <v>195.5</v>
      </c>
      <c r="P426" s="15">
        <v>69.3</v>
      </c>
      <c r="Q426" s="7"/>
      <c r="R426" s="7"/>
      <c r="S426" s="7"/>
      <c r="T426" s="7"/>
      <c r="U426" s="7"/>
      <c r="V426" s="7"/>
      <c r="W426" s="7"/>
      <c r="X426" s="15">
        <v>6300</v>
      </c>
      <c r="Y426" s="7"/>
      <c r="Z426" s="7"/>
      <c r="AA426" s="15">
        <v>18.3</v>
      </c>
      <c r="AB426" s="7"/>
      <c r="AC426" s="15">
        <v>41.4</v>
      </c>
      <c r="AD426" s="15"/>
      <c r="AE426" s="17">
        <f>0.76*(31.1*0.925*N426*11.75/'Conversions, Sources &amp; Comments'!C423)/1000</f>
        <v>0.62856105915322591</v>
      </c>
      <c r="AF426" s="17">
        <f>0.76*(31.1*0.925*O426*11.75/'Conversions, Sources &amp; Comments'!C423)/1000</f>
        <v>0.81004408084677426</v>
      </c>
      <c r="AG426" s="16"/>
      <c r="AH426" s="16"/>
      <c r="AI426" s="17">
        <f>'Conversions, Sources &amp; Comments'!$F423*I426/260</f>
        <v>0</v>
      </c>
      <c r="AJ426" s="16"/>
      <c r="AK426" s="16"/>
      <c r="AL426" s="16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6"/>
      <c r="BB426" s="16"/>
      <c r="BC426" s="16"/>
      <c r="BD426" s="16"/>
      <c r="BE426" s="16"/>
      <c r="BF426" s="16"/>
      <c r="BG426" s="17">
        <f t="shared" si="129"/>
        <v>0</v>
      </c>
      <c r="BH426" s="17">
        <f t="shared" si="135"/>
        <v>0</v>
      </c>
      <c r="BI426" s="17">
        <f t="shared" si="133"/>
        <v>0</v>
      </c>
      <c r="BJ426" s="16"/>
      <c r="BK426" s="17">
        <f t="shared" si="126"/>
        <v>0</v>
      </c>
      <c r="BL426" s="17">
        <f t="shared" si="131"/>
        <v>0</v>
      </c>
      <c r="BM426" s="17">
        <f t="shared" si="127"/>
        <v>0</v>
      </c>
      <c r="BN426" s="17">
        <f t="shared" si="130"/>
        <v>0</v>
      </c>
      <c r="BO426" s="17">
        <f t="shared" si="128"/>
        <v>0</v>
      </c>
      <c r="BP426" s="17">
        <f t="shared" si="132"/>
        <v>0</v>
      </c>
      <c r="BQ426" s="16"/>
      <c r="BR426" s="16"/>
      <c r="BS426" s="16"/>
      <c r="BT426" s="16"/>
      <c r="BU426" s="16"/>
      <c r="BV426" s="16"/>
    </row>
    <row r="427" spans="1:74" ht="12.75" customHeight="1">
      <c r="A427" s="13">
        <f t="shared" si="134"/>
        <v>1816</v>
      </c>
      <c r="B427" s="14"/>
      <c r="C427" s="7"/>
      <c r="D427" s="7"/>
      <c r="E427" s="7"/>
      <c r="F427" s="7"/>
      <c r="G427" s="15">
        <v>7160</v>
      </c>
      <c r="H427" s="7"/>
      <c r="I427" s="15">
        <v>9345</v>
      </c>
      <c r="J427" s="15">
        <v>10124</v>
      </c>
      <c r="K427" s="15">
        <v>8552</v>
      </c>
      <c r="L427" s="15">
        <v>6261</v>
      </c>
      <c r="M427" s="15">
        <v>2430</v>
      </c>
      <c r="N427" s="15">
        <v>292.5</v>
      </c>
      <c r="O427" s="15">
        <v>324.89999999999998</v>
      </c>
      <c r="P427" s="15">
        <v>86.1</v>
      </c>
      <c r="Q427" s="7"/>
      <c r="R427" s="7"/>
      <c r="S427" s="7"/>
      <c r="T427" s="7"/>
      <c r="U427" s="7"/>
      <c r="V427" s="7"/>
      <c r="W427" s="7"/>
      <c r="X427" s="15">
        <v>7000</v>
      </c>
      <c r="Y427" s="7"/>
      <c r="Z427" s="7"/>
      <c r="AA427" s="15">
        <v>20.100000000000001</v>
      </c>
      <c r="AB427" s="7"/>
      <c r="AC427" s="15">
        <v>45.5</v>
      </c>
      <c r="AD427" s="15"/>
      <c r="AE427" s="17">
        <f>0.76*(31.1*0.925*N427*11.75/'Conversions, Sources &amp; Comments'!C424)/1000</f>
        <v>1.1385065028409089</v>
      </c>
      <c r="AF427" s="17">
        <f>0.76*(31.1*0.925*O427*11.75/'Conversions, Sources &amp; Comments'!C424)/1000</f>
        <v>1.2646179923863639</v>
      </c>
      <c r="AG427" s="16"/>
      <c r="AH427" s="16"/>
      <c r="AI427" s="17">
        <f>'Conversions, Sources &amp; Comments'!$F424*I427/260</f>
        <v>0</v>
      </c>
      <c r="AJ427" s="16"/>
      <c r="AK427" s="16"/>
      <c r="AL427" s="16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6"/>
      <c r="BB427" s="16"/>
      <c r="BC427" s="16"/>
      <c r="BD427" s="16"/>
      <c r="BE427" s="16"/>
      <c r="BF427" s="16"/>
      <c r="BG427" s="17">
        <f t="shared" si="129"/>
        <v>0</v>
      </c>
      <c r="BH427" s="17">
        <f t="shared" si="135"/>
        <v>0</v>
      </c>
      <c r="BI427" s="17">
        <f t="shared" si="133"/>
        <v>0</v>
      </c>
      <c r="BJ427" s="16"/>
      <c r="BK427" s="17">
        <f t="shared" si="126"/>
        <v>0</v>
      </c>
      <c r="BL427" s="17">
        <f t="shared" si="131"/>
        <v>0</v>
      </c>
      <c r="BM427" s="17">
        <f t="shared" si="127"/>
        <v>0</v>
      </c>
      <c r="BN427" s="17">
        <f t="shared" si="130"/>
        <v>0</v>
      </c>
      <c r="BO427" s="17">
        <f t="shared" si="128"/>
        <v>0</v>
      </c>
      <c r="BP427" s="17">
        <f t="shared" si="132"/>
        <v>0</v>
      </c>
      <c r="BQ427" s="16"/>
      <c r="BR427" s="16"/>
      <c r="BS427" s="16"/>
      <c r="BT427" s="16"/>
      <c r="BU427" s="16"/>
      <c r="BV427" s="16"/>
    </row>
    <row r="428" spans="1:74" ht="12.75" customHeight="1">
      <c r="A428" s="13">
        <f t="shared" si="134"/>
        <v>1817</v>
      </c>
      <c r="B428" s="14"/>
      <c r="C428" s="7"/>
      <c r="D428" s="7"/>
      <c r="E428" s="7"/>
      <c r="F428" s="7"/>
      <c r="G428" s="15">
        <v>5715</v>
      </c>
      <c r="H428" s="7"/>
      <c r="I428" s="15">
        <v>7260</v>
      </c>
      <c r="J428" s="15">
        <v>8162</v>
      </c>
      <c r="K428" s="15">
        <v>6409</v>
      </c>
      <c r="L428" s="15">
        <v>5110</v>
      </c>
      <c r="M428" s="15">
        <v>2078</v>
      </c>
      <c r="N428" s="15">
        <v>460.9</v>
      </c>
      <c r="O428" s="15">
        <v>531.6</v>
      </c>
      <c r="P428" s="15">
        <v>60.9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15">
        <v>25.3</v>
      </c>
      <c r="AB428" s="7"/>
      <c r="AC428" s="15">
        <v>45.9</v>
      </c>
      <c r="AD428" s="15"/>
      <c r="AE428" s="17">
        <f>0.76*(31.1*0.925*N428*11.75/'Conversions, Sources &amp; Comments'!C425)/1000</f>
        <v>1.8646037936614175</v>
      </c>
      <c r="AF428" s="17">
        <f>0.76*(31.1*0.925*O428*11.75/'Conversions, Sources &amp; Comments'!C425)/1000</f>
        <v>2.1506256817322837</v>
      </c>
      <c r="AG428" s="16"/>
      <c r="AH428" s="16"/>
      <c r="AI428" s="17">
        <f>'Conversions, Sources &amp; Comments'!$F425*I428/260</f>
        <v>0</v>
      </c>
      <c r="AJ428" s="16"/>
      <c r="AK428" s="16"/>
      <c r="AL428" s="16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6"/>
      <c r="BB428" s="16"/>
      <c r="BC428" s="16"/>
      <c r="BD428" s="16"/>
      <c r="BE428" s="16"/>
      <c r="BF428" s="16"/>
      <c r="BG428" s="17">
        <f t="shared" si="129"/>
        <v>0</v>
      </c>
      <c r="BH428" s="17">
        <f t="shared" si="135"/>
        <v>0</v>
      </c>
      <c r="BI428" s="17">
        <f t="shared" si="133"/>
        <v>0</v>
      </c>
      <c r="BJ428" s="16"/>
      <c r="BK428" s="17">
        <f t="shared" si="126"/>
        <v>0</v>
      </c>
      <c r="BL428" s="17">
        <f t="shared" si="131"/>
        <v>0</v>
      </c>
      <c r="BM428" s="17">
        <f t="shared" si="127"/>
        <v>0</v>
      </c>
      <c r="BN428" s="17">
        <f t="shared" si="130"/>
        <v>0</v>
      </c>
      <c r="BO428" s="17">
        <f t="shared" si="128"/>
        <v>0</v>
      </c>
      <c r="BP428" s="17">
        <f t="shared" si="132"/>
        <v>0</v>
      </c>
      <c r="BQ428" s="16"/>
      <c r="BR428" s="16"/>
      <c r="BS428" s="16"/>
      <c r="BT428" s="16"/>
      <c r="BU428" s="16"/>
      <c r="BV428" s="16"/>
    </row>
    <row r="429" spans="1:74" ht="12.75" customHeight="1">
      <c r="A429" s="13">
        <f t="shared" si="134"/>
        <v>1818</v>
      </c>
      <c r="B429" s="14"/>
      <c r="C429" s="7"/>
      <c r="D429" s="7"/>
      <c r="E429" s="7"/>
      <c r="F429" s="7"/>
      <c r="G429" s="15">
        <v>1967</v>
      </c>
      <c r="H429" s="7"/>
      <c r="I429" s="15">
        <v>2782</v>
      </c>
      <c r="J429" s="15">
        <v>3564</v>
      </c>
      <c r="K429" s="15">
        <v>2537</v>
      </c>
      <c r="L429" s="15">
        <v>1946</v>
      </c>
      <c r="M429" s="15">
        <v>1359</v>
      </c>
      <c r="N429" s="15">
        <v>186.7</v>
      </c>
      <c r="O429" s="15">
        <v>238.2</v>
      </c>
      <c r="P429" s="15">
        <v>53.6</v>
      </c>
      <c r="Q429" s="7"/>
      <c r="R429" s="7"/>
      <c r="S429" s="7"/>
      <c r="T429" s="7"/>
      <c r="U429" s="7"/>
      <c r="V429" s="7"/>
      <c r="W429" s="7"/>
      <c r="X429" s="15">
        <v>4725</v>
      </c>
      <c r="Y429" s="7"/>
      <c r="Z429" s="7"/>
      <c r="AA429" s="15">
        <v>22.7</v>
      </c>
      <c r="AB429" s="7"/>
      <c r="AC429" s="15">
        <v>37.299999999999997</v>
      </c>
      <c r="AD429" s="15"/>
      <c r="AE429" s="17">
        <f>0.76*(31.1*0.925*N429*11.75/'Conversions, Sources &amp; Comments'!C426)/1000</f>
        <v>0.73336495095565746</v>
      </c>
      <c r="AF429" s="17">
        <f>0.76*(31.1*0.925*O429*11.75/'Conversions, Sources &amp; Comments'!C426)/1000</f>
        <v>0.93565897866972458</v>
      </c>
      <c r="AG429" s="16"/>
      <c r="AH429" s="16"/>
      <c r="AI429" s="17">
        <f>'Conversions, Sources &amp; Comments'!$F426*I429/260</f>
        <v>0</v>
      </c>
      <c r="AJ429" s="16"/>
      <c r="AK429" s="16"/>
      <c r="AL429" s="16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6"/>
      <c r="BB429" s="16"/>
      <c r="BC429" s="16"/>
      <c r="BD429" s="16"/>
      <c r="BE429" s="16"/>
      <c r="BF429" s="16"/>
      <c r="BG429" s="17">
        <f t="shared" si="129"/>
        <v>0</v>
      </c>
      <c r="BH429" s="17">
        <f t="shared" si="135"/>
        <v>0</v>
      </c>
      <c r="BI429" s="17">
        <f t="shared" si="133"/>
        <v>0</v>
      </c>
      <c r="BJ429" s="16"/>
      <c r="BK429" s="17">
        <f t="shared" si="126"/>
        <v>0</v>
      </c>
      <c r="BL429" s="17">
        <f t="shared" si="131"/>
        <v>0</v>
      </c>
      <c r="BM429" s="17">
        <f t="shared" si="127"/>
        <v>0</v>
      </c>
      <c r="BN429" s="17">
        <f t="shared" si="130"/>
        <v>0</v>
      </c>
      <c r="BO429" s="17">
        <f t="shared" si="128"/>
        <v>0</v>
      </c>
      <c r="BP429" s="17">
        <f t="shared" si="132"/>
        <v>0</v>
      </c>
      <c r="BQ429" s="16"/>
      <c r="BR429" s="16"/>
      <c r="BS429" s="16"/>
      <c r="BT429" s="16"/>
      <c r="BU429" s="16"/>
      <c r="BV429" s="16"/>
    </row>
    <row r="430" spans="1:74" ht="12.75" customHeight="1">
      <c r="A430" s="13">
        <f t="shared" si="134"/>
        <v>1819</v>
      </c>
      <c r="B430" s="14"/>
      <c r="C430" s="7"/>
      <c r="D430" s="7"/>
      <c r="E430" s="7"/>
      <c r="F430" s="7"/>
      <c r="G430" s="15">
        <v>1258</v>
      </c>
      <c r="H430" s="7"/>
      <c r="I430" s="15">
        <v>3160</v>
      </c>
      <c r="J430" s="15">
        <v>2476</v>
      </c>
      <c r="K430" s="15">
        <v>1363</v>
      </c>
      <c r="L430" s="15">
        <v>1127</v>
      </c>
      <c r="M430" s="15">
        <v>916</v>
      </c>
      <c r="N430" s="15">
        <v>88.1</v>
      </c>
      <c r="O430" s="15">
        <v>137.4</v>
      </c>
      <c r="P430" s="15">
        <v>44.8</v>
      </c>
      <c r="Q430" s="7"/>
      <c r="R430" s="7"/>
      <c r="S430" s="7"/>
      <c r="T430" s="7"/>
      <c r="U430" s="7"/>
      <c r="V430" s="7"/>
      <c r="W430" s="7"/>
      <c r="X430" s="15">
        <v>4200</v>
      </c>
      <c r="Y430" s="7"/>
      <c r="Z430" s="7"/>
      <c r="AA430" s="15">
        <v>14</v>
      </c>
      <c r="AB430" s="7"/>
      <c r="AC430" s="15">
        <v>33.9</v>
      </c>
      <c r="AD430" s="15"/>
      <c r="AE430" s="17">
        <f>0.76*(31.1*0.925*N430*11.75/'Conversions, Sources &amp; Comments'!C427)/1000</f>
        <v>0.35754094119273305</v>
      </c>
      <c r="AF430" s="17">
        <f>0.76*(31.1*0.925*O430*11.75/'Conversions, Sources &amp; Comments'!C427)/1000</f>
        <v>0.55761776753554515</v>
      </c>
      <c r="AG430" s="16"/>
      <c r="AH430" s="16"/>
      <c r="AI430" s="17">
        <f>'Conversions, Sources &amp; Comments'!$F427*I430/260</f>
        <v>0</v>
      </c>
      <c r="AJ430" s="16"/>
      <c r="AK430" s="16"/>
      <c r="AL430" s="16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6"/>
      <c r="BB430" s="16"/>
      <c r="BC430" s="16"/>
      <c r="BD430" s="16"/>
      <c r="BE430" s="16"/>
      <c r="BF430" s="16"/>
      <c r="BG430" s="17">
        <f t="shared" si="129"/>
        <v>0</v>
      </c>
      <c r="BH430" s="17">
        <f t="shared" si="135"/>
        <v>0</v>
      </c>
      <c r="BI430" s="17">
        <f t="shared" si="133"/>
        <v>0</v>
      </c>
      <c r="BJ430" s="16"/>
      <c r="BK430" s="17">
        <f t="shared" si="126"/>
        <v>0</v>
      </c>
      <c r="BL430" s="17">
        <f t="shared" si="131"/>
        <v>0</v>
      </c>
      <c r="BM430" s="17">
        <f t="shared" si="127"/>
        <v>0</v>
      </c>
      <c r="BN430" s="17">
        <f t="shared" si="130"/>
        <v>0</v>
      </c>
      <c r="BO430" s="17">
        <f t="shared" si="128"/>
        <v>0</v>
      </c>
      <c r="BP430" s="17">
        <f t="shared" si="132"/>
        <v>0</v>
      </c>
      <c r="BQ430" s="16"/>
      <c r="BR430" s="16"/>
      <c r="BS430" s="16"/>
      <c r="BT430" s="16"/>
      <c r="BU430" s="16"/>
      <c r="BV430" s="16"/>
    </row>
    <row r="431" spans="1:74" ht="12.75" customHeight="1">
      <c r="A431" s="13">
        <f t="shared" si="134"/>
        <v>1820</v>
      </c>
      <c r="B431" s="14"/>
      <c r="C431" s="7"/>
      <c r="D431" s="7"/>
      <c r="E431" s="7"/>
      <c r="F431" s="7"/>
      <c r="G431" s="15">
        <v>1265</v>
      </c>
      <c r="H431" s="7"/>
      <c r="I431" s="15">
        <v>2068</v>
      </c>
      <c r="J431" s="15">
        <v>2974</v>
      </c>
      <c r="K431" s="15">
        <v>1337</v>
      </c>
      <c r="L431" s="15">
        <v>1064</v>
      </c>
      <c r="M431" s="15">
        <v>853</v>
      </c>
      <c r="N431" s="15">
        <v>69.599999999999994</v>
      </c>
      <c r="O431" s="15">
        <v>131.6</v>
      </c>
      <c r="P431" s="15">
        <v>42</v>
      </c>
      <c r="Q431" s="7"/>
      <c r="R431" s="7"/>
      <c r="S431" s="7"/>
      <c r="T431" s="7"/>
      <c r="U431" s="7"/>
      <c r="V431" s="7"/>
      <c r="W431" s="7"/>
      <c r="X431" s="15">
        <v>4200</v>
      </c>
      <c r="Y431" s="7"/>
      <c r="Z431" s="7"/>
      <c r="AA431" s="15">
        <v>17</v>
      </c>
      <c r="AB431" s="7"/>
      <c r="AC431" s="15">
        <v>33</v>
      </c>
      <c r="AD431" s="15"/>
      <c r="AE431" s="17">
        <f>0.76*(31.1*0.925*N431*11.75/'Conversions, Sources &amp; Comments'!C428)/1000</f>
        <v>0.29577844069478909</v>
      </c>
      <c r="AF431" s="17">
        <f>0.76*(31.1*0.925*O431*11.75/'Conversions, Sources &amp; Comments'!C428)/1000</f>
        <v>0.55925923556658397</v>
      </c>
      <c r="AG431" s="16"/>
      <c r="AH431" s="16"/>
      <c r="AI431" s="17">
        <f>'Conversions, Sources &amp; Comments'!$F428*I431/260</f>
        <v>0</v>
      </c>
      <c r="AJ431" s="16"/>
      <c r="AK431" s="16"/>
      <c r="AL431" s="16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6"/>
      <c r="BB431" s="16"/>
      <c r="BC431" s="16"/>
      <c r="BD431" s="16"/>
      <c r="BE431" s="16"/>
      <c r="BF431" s="16"/>
      <c r="BG431" s="17">
        <f t="shared" si="129"/>
        <v>0</v>
      </c>
      <c r="BH431" s="17">
        <f t="shared" si="135"/>
        <v>0</v>
      </c>
      <c r="BI431" s="17">
        <f t="shared" si="133"/>
        <v>0</v>
      </c>
      <c r="BJ431" s="16"/>
      <c r="BK431" s="17">
        <f t="shared" si="126"/>
        <v>0</v>
      </c>
      <c r="BL431" s="17">
        <f t="shared" si="131"/>
        <v>0</v>
      </c>
      <c r="BM431" s="17">
        <f t="shared" si="127"/>
        <v>0</v>
      </c>
      <c r="BN431" s="17">
        <f t="shared" si="130"/>
        <v>0</v>
      </c>
      <c r="BO431" s="17">
        <f t="shared" si="128"/>
        <v>0</v>
      </c>
      <c r="BP431" s="17">
        <f t="shared" si="132"/>
        <v>0</v>
      </c>
      <c r="BQ431" s="16"/>
      <c r="BR431" s="16"/>
      <c r="BS431" s="16"/>
      <c r="BT431" s="16"/>
      <c r="BU431" s="16"/>
      <c r="BV431" s="16"/>
    </row>
    <row r="432" spans="1:74" ht="12.75" customHeight="1">
      <c r="A432" s="13">
        <f t="shared" si="134"/>
        <v>1821</v>
      </c>
      <c r="B432" s="14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15">
        <v>79.8</v>
      </c>
      <c r="O432" s="15">
        <v>152.6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17">
        <f>0.76*(31.1*0.925*N432*11.75/'Conversions, Sources &amp; Comments'!C429)/1000</f>
        <v>0.34745971601694925</v>
      </c>
      <c r="AF432" s="17">
        <f>0.76*(31.1*0.925*O432*11.75/'Conversions, Sources &amp; Comments'!C429)/1000</f>
        <v>0.66444050957627121</v>
      </c>
      <c r="AG432" s="16"/>
      <c r="AH432" s="16"/>
      <c r="AI432" s="17">
        <f>'Conversions, Sources &amp; Comments'!$F429*I432/260</f>
        <v>0</v>
      </c>
      <c r="AJ432" s="16"/>
      <c r="AK432" s="16"/>
      <c r="AL432" s="16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6"/>
      <c r="BB432" s="16"/>
      <c r="BC432" s="16"/>
      <c r="BD432" s="16"/>
      <c r="BE432" s="16"/>
      <c r="BF432" s="16"/>
      <c r="BG432" s="17">
        <f t="shared" si="129"/>
        <v>0</v>
      </c>
      <c r="BH432" s="17">
        <f t="shared" si="135"/>
        <v>0</v>
      </c>
      <c r="BI432" s="17">
        <f t="shared" si="133"/>
        <v>0</v>
      </c>
      <c r="BJ432" s="16"/>
      <c r="BK432" s="17">
        <f t="shared" si="126"/>
        <v>0</v>
      </c>
      <c r="BL432" s="17">
        <f t="shared" si="131"/>
        <v>0</v>
      </c>
      <c r="BM432" s="17">
        <f t="shared" si="127"/>
        <v>0</v>
      </c>
      <c r="BN432" s="17">
        <f t="shared" si="130"/>
        <v>0</v>
      </c>
      <c r="BO432" s="17">
        <f t="shared" si="128"/>
        <v>0</v>
      </c>
      <c r="BP432" s="17">
        <f t="shared" si="132"/>
        <v>0</v>
      </c>
      <c r="BQ432" s="16"/>
      <c r="BR432" s="16"/>
      <c r="BS432" s="16"/>
      <c r="BT432" s="16"/>
      <c r="BU432" s="16"/>
      <c r="BV432" s="16"/>
    </row>
    <row r="433" spans="1:74" ht="12.75" customHeight="1">
      <c r="A433" s="13">
        <f t="shared" si="134"/>
        <v>1822</v>
      </c>
      <c r="B433" s="1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15">
        <v>85.1</v>
      </c>
      <c r="O433" s="15">
        <v>142.6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17">
        <f>0.76*(31.1*0.925*N433*11.75/'Conversions, Sources &amp; Comments'!C430)/1000</f>
        <v>0.36819638320000003</v>
      </c>
      <c r="AF433" s="17">
        <f>0.76*(31.1*0.925*O433*11.75/'Conversions, Sources &amp; Comments'!C430)/1000</f>
        <v>0.61697772319999999</v>
      </c>
      <c r="AG433" s="16"/>
      <c r="AH433" s="16"/>
      <c r="AI433" s="17">
        <f>'Conversions, Sources &amp; Comments'!$F430*I433/260</f>
        <v>0</v>
      </c>
      <c r="AJ433" s="16"/>
      <c r="AK433" s="16"/>
      <c r="AL433" s="16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6"/>
      <c r="BB433" s="16"/>
      <c r="BC433" s="16"/>
      <c r="BD433" s="16"/>
      <c r="BE433" s="16"/>
      <c r="BF433" s="16"/>
      <c r="BG433" s="17">
        <f t="shared" si="129"/>
        <v>0</v>
      </c>
      <c r="BH433" s="17">
        <f t="shared" si="135"/>
        <v>0</v>
      </c>
      <c r="BI433" s="17">
        <f t="shared" si="133"/>
        <v>0</v>
      </c>
      <c r="BJ433" s="16"/>
      <c r="BK433" s="17">
        <f t="shared" si="126"/>
        <v>0</v>
      </c>
      <c r="BL433" s="17">
        <f t="shared" si="131"/>
        <v>0</v>
      </c>
      <c r="BM433" s="17">
        <f t="shared" si="127"/>
        <v>0</v>
      </c>
      <c r="BN433" s="17">
        <f t="shared" si="130"/>
        <v>0</v>
      </c>
      <c r="BO433" s="17">
        <f t="shared" si="128"/>
        <v>0</v>
      </c>
      <c r="BP433" s="17">
        <f t="shared" si="132"/>
        <v>0</v>
      </c>
      <c r="BQ433" s="16"/>
      <c r="BR433" s="16"/>
      <c r="BS433" s="16"/>
      <c r="BT433" s="16"/>
      <c r="BU433" s="16"/>
      <c r="BV433" s="16"/>
    </row>
    <row r="434" spans="1:74" ht="12.75" customHeight="1">
      <c r="A434" s="13">
        <f t="shared" si="134"/>
        <v>1823</v>
      </c>
      <c r="B434" s="14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15">
        <v>84.9</v>
      </c>
      <c r="O434" s="15">
        <v>123.8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17">
        <f>0.76*(31.1*0.925*N434*11.75/'Conversions, Sources &amp; Comments'!C431)/1000</f>
        <v>0.36922772130523113</v>
      </c>
      <c r="AF434" s="17">
        <f>0.76*(31.1*0.925*O434*11.75/'Conversions, Sources &amp; Comments'!C431)/1000</f>
        <v>0.53840273142034878</v>
      </c>
      <c r="AG434" s="16"/>
      <c r="AH434" s="16"/>
      <c r="AI434" s="17">
        <f>'Conversions, Sources &amp; Comments'!$F431*I434/260</f>
        <v>0</v>
      </c>
      <c r="AJ434" s="16"/>
      <c r="AK434" s="16"/>
      <c r="AL434" s="16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6"/>
      <c r="BB434" s="16"/>
      <c r="BC434" s="16"/>
      <c r="BD434" s="16"/>
      <c r="BE434" s="16"/>
      <c r="BF434" s="16"/>
      <c r="BG434" s="17">
        <f t="shared" si="129"/>
        <v>0</v>
      </c>
      <c r="BH434" s="17">
        <f t="shared" si="135"/>
        <v>0</v>
      </c>
      <c r="BI434" s="17">
        <f t="shared" si="133"/>
        <v>0</v>
      </c>
      <c r="BJ434" s="16"/>
      <c r="BK434" s="17">
        <f t="shared" si="126"/>
        <v>0</v>
      </c>
      <c r="BL434" s="17">
        <f t="shared" si="131"/>
        <v>0</v>
      </c>
      <c r="BM434" s="17">
        <f t="shared" si="127"/>
        <v>0</v>
      </c>
      <c r="BN434" s="17">
        <f t="shared" si="130"/>
        <v>0</v>
      </c>
      <c r="BO434" s="17">
        <f t="shared" si="128"/>
        <v>0</v>
      </c>
      <c r="BP434" s="17">
        <f t="shared" si="132"/>
        <v>0</v>
      </c>
      <c r="BQ434" s="16"/>
      <c r="BR434" s="16"/>
      <c r="BS434" s="16"/>
      <c r="BT434" s="16"/>
      <c r="BU434" s="16"/>
      <c r="BV434" s="16"/>
    </row>
    <row r="435" spans="1:74" ht="12.75" customHeight="1">
      <c r="A435" s="13">
        <f t="shared" si="134"/>
        <v>1824</v>
      </c>
      <c r="B435" s="14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15">
        <v>64.400000000000006</v>
      </c>
      <c r="O435" s="15">
        <v>105.6</v>
      </c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17">
        <f>0.76*(31.1*0.925*N435*11.75/'Conversions, Sources &amp; Comments'!C432)/1000</f>
        <v>0.27711824304857624</v>
      </c>
      <c r="AF435" s="17">
        <f>0.76*(31.1*0.925*O435*11.75/'Conversions, Sources &amp; Comments'!C432)/1000</f>
        <v>0.45440506934673364</v>
      </c>
      <c r="AG435" s="16"/>
      <c r="AH435" s="16"/>
      <c r="AI435" s="17">
        <f>'Conversions, Sources &amp; Comments'!$F432*I435/260</f>
        <v>0</v>
      </c>
      <c r="AJ435" s="16"/>
      <c r="AK435" s="16"/>
      <c r="AL435" s="16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6"/>
      <c r="BB435" s="16"/>
      <c r="BC435" s="16"/>
      <c r="BD435" s="16"/>
      <c r="BE435" s="16"/>
      <c r="BF435" s="16"/>
      <c r="BG435" s="17">
        <f t="shared" si="129"/>
        <v>0</v>
      </c>
      <c r="BH435" s="17">
        <f t="shared" si="135"/>
        <v>0</v>
      </c>
      <c r="BI435" s="17">
        <f t="shared" si="133"/>
        <v>0</v>
      </c>
      <c r="BJ435" s="16"/>
      <c r="BK435" s="17">
        <f t="shared" si="126"/>
        <v>0</v>
      </c>
      <c r="BL435" s="17">
        <f t="shared" si="131"/>
        <v>0</v>
      </c>
      <c r="BM435" s="17">
        <f t="shared" si="127"/>
        <v>0</v>
      </c>
      <c r="BN435" s="17">
        <f t="shared" si="130"/>
        <v>0</v>
      </c>
      <c r="BO435" s="17">
        <f t="shared" si="128"/>
        <v>0</v>
      </c>
      <c r="BP435" s="17">
        <f t="shared" si="132"/>
        <v>0</v>
      </c>
      <c r="BQ435" s="16"/>
      <c r="BR435" s="16"/>
      <c r="BS435" s="16"/>
      <c r="BT435" s="16"/>
      <c r="BU435" s="16"/>
      <c r="BV435" s="16"/>
    </row>
    <row r="436" spans="1:74" ht="12.75" customHeight="1">
      <c r="A436" s="13">
        <f t="shared" si="134"/>
        <v>1825</v>
      </c>
      <c r="B436" s="14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15">
        <v>74.599999999999994</v>
      </c>
      <c r="O436" s="15">
        <v>98.4</v>
      </c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17">
        <f>0.76*(31.1*0.925*N436*11.75/'Conversions, Sources &amp; Comments'!C433)/1000</f>
        <v>0.31515006766979115</v>
      </c>
      <c r="AF436" s="17">
        <f>0.76*(31.1*0.925*O436*11.75/'Conversions, Sources &amp; Comments'!C433)/1000</f>
        <v>0.4156939230389739</v>
      </c>
      <c r="AG436" s="16"/>
      <c r="AH436" s="16"/>
      <c r="AI436" s="17">
        <f>'Conversions, Sources &amp; Comments'!$F433*I436/260</f>
        <v>0</v>
      </c>
      <c r="AJ436" s="16"/>
      <c r="AK436" s="16"/>
      <c r="AL436" s="16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6"/>
      <c r="BB436" s="16"/>
      <c r="BC436" s="16"/>
      <c r="BD436" s="16"/>
      <c r="BE436" s="16"/>
      <c r="BF436" s="16"/>
      <c r="BG436" s="17">
        <f t="shared" si="129"/>
        <v>0</v>
      </c>
      <c r="BH436" s="17">
        <f t="shared" si="135"/>
        <v>0</v>
      </c>
      <c r="BI436" s="17">
        <f t="shared" si="133"/>
        <v>0</v>
      </c>
      <c r="BJ436" s="16"/>
      <c r="BK436" s="17">
        <f t="shared" si="126"/>
        <v>0</v>
      </c>
      <c r="BL436" s="17">
        <f t="shared" si="131"/>
        <v>0</v>
      </c>
      <c r="BM436" s="17">
        <f t="shared" si="127"/>
        <v>0</v>
      </c>
      <c r="BN436" s="17">
        <f t="shared" si="130"/>
        <v>0</v>
      </c>
      <c r="BO436" s="17">
        <f t="shared" si="128"/>
        <v>0</v>
      </c>
      <c r="BP436" s="17">
        <f t="shared" si="132"/>
        <v>0</v>
      </c>
      <c r="BQ436" s="16"/>
      <c r="BR436" s="16"/>
      <c r="BS436" s="16"/>
      <c r="BT436" s="16"/>
      <c r="BU436" s="16"/>
      <c r="BV436" s="16"/>
    </row>
    <row r="437" spans="1:74" ht="12.75" customHeight="1">
      <c r="A437" s="13">
        <f t="shared" si="134"/>
        <v>1826</v>
      </c>
      <c r="B437" s="14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15">
        <v>67.3</v>
      </c>
      <c r="O437" s="15">
        <v>83.4</v>
      </c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17">
        <f>0.76*(31.1*0.925*N437*11.75/'Conversions, Sources &amp; Comments'!C434)/1000</f>
        <v>0.28935482941422597</v>
      </c>
      <c r="AF437" s="17">
        <f>0.76*(31.1*0.925*O437*11.75/'Conversions, Sources &amp; Comments'!C434)/1000</f>
        <v>0.3585764156485356</v>
      </c>
      <c r="AG437" s="16"/>
      <c r="AH437" s="16"/>
      <c r="AI437" s="17">
        <f>'Conversions, Sources &amp; Comments'!$F434*I437/260</f>
        <v>0</v>
      </c>
      <c r="AJ437" s="16"/>
      <c r="AK437" s="16"/>
      <c r="AL437" s="16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6"/>
      <c r="BB437" s="16"/>
      <c r="BC437" s="16"/>
      <c r="BD437" s="16"/>
      <c r="BE437" s="16"/>
      <c r="BF437" s="16"/>
      <c r="BG437" s="17">
        <f t="shared" si="129"/>
        <v>0</v>
      </c>
      <c r="BH437" s="17">
        <f t="shared" si="135"/>
        <v>0</v>
      </c>
      <c r="BI437" s="17">
        <f t="shared" si="133"/>
        <v>0</v>
      </c>
      <c r="BJ437" s="16"/>
      <c r="BK437" s="17">
        <f t="shared" si="126"/>
        <v>0</v>
      </c>
      <c r="BL437" s="17">
        <f t="shared" si="131"/>
        <v>0</v>
      </c>
      <c r="BM437" s="17">
        <f t="shared" si="127"/>
        <v>0</v>
      </c>
      <c r="BN437" s="17">
        <f t="shared" si="130"/>
        <v>0</v>
      </c>
      <c r="BO437" s="17">
        <f t="shared" si="128"/>
        <v>0</v>
      </c>
      <c r="BP437" s="17">
        <f t="shared" si="132"/>
        <v>0</v>
      </c>
      <c r="BQ437" s="16"/>
      <c r="BR437" s="16"/>
      <c r="BS437" s="16"/>
      <c r="BT437" s="16"/>
      <c r="BU437" s="16"/>
      <c r="BV437" s="16"/>
    </row>
    <row r="438" spans="1:74" ht="12.75" customHeight="1">
      <c r="A438" s="13">
        <f t="shared" si="134"/>
        <v>1827</v>
      </c>
      <c r="B438" s="14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15">
        <v>73.900000000000006</v>
      </c>
      <c r="O438" s="15">
        <v>105.3</v>
      </c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17">
        <f>0.76*(31.1*0.925*N438*11.75/'Conversions, Sources &amp; Comments'!C435)/1000</f>
        <v>0.31773138029288706</v>
      </c>
      <c r="AF438" s="17">
        <f>0.76*(31.1*0.925*O438*11.75/'Conversions, Sources &amp; Comments'!C435)/1000</f>
        <v>0.45273497083682013</v>
      </c>
      <c r="AG438" s="16"/>
      <c r="AH438" s="16"/>
      <c r="AI438" s="17">
        <f>'Conversions, Sources &amp; Comments'!$F435*I438/260</f>
        <v>0</v>
      </c>
      <c r="AJ438" s="16"/>
      <c r="AK438" s="16"/>
      <c r="AL438" s="16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6"/>
      <c r="BB438" s="16"/>
      <c r="BC438" s="16"/>
      <c r="BD438" s="16"/>
      <c r="BE438" s="16"/>
      <c r="BF438" s="16"/>
      <c r="BG438" s="17">
        <f t="shared" si="129"/>
        <v>0</v>
      </c>
      <c r="BH438" s="17">
        <f t="shared" si="135"/>
        <v>0</v>
      </c>
      <c r="BI438" s="17">
        <f t="shared" si="133"/>
        <v>0</v>
      </c>
      <c r="BJ438" s="16"/>
      <c r="BK438" s="17">
        <f t="shared" si="126"/>
        <v>0</v>
      </c>
      <c r="BL438" s="17">
        <f t="shared" si="131"/>
        <v>0</v>
      </c>
      <c r="BM438" s="17">
        <f t="shared" si="127"/>
        <v>0</v>
      </c>
      <c r="BN438" s="17">
        <f t="shared" si="130"/>
        <v>0</v>
      </c>
      <c r="BO438" s="17">
        <f t="shared" si="128"/>
        <v>0</v>
      </c>
      <c r="BP438" s="17">
        <f t="shared" si="132"/>
        <v>0</v>
      </c>
      <c r="BQ438" s="16"/>
      <c r="BR438" s="16"/>
      <c r="BS438" s="16"/>
      <c r="BT438" s="16"/>
      <c r="BU438" s="16"/>
      <c r="BV438" s="16"/>
    </row>
    <row r="439" spans="1:74" ht="12.75" customHeight="1">
      <c r="A439" s="13">
        <f t="shared" si="134"/>
        <v>1828</v>
      </c>
      <c r="B439" s="14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15">
        <v>119.5</v>
      </c>
      <c r="O439" s="15">
        <v>167.7</v>
      </c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17">
        <f>0.76*(31.1*0.925*N439*11.75/'Conversions, Sources &amp; Comments'!C436)/1000</f>
        <v>0.51378754999999998</v>
      </c>
      <c r="AF439" s="17">
        <f>0.76*(31.1*0.925*O439*11.75/'Conversions, Sources &amp; Comments'!C436)/1000</f>
        <v>0.72102236096234307</v>
      </c>
      <c r="AG439" s="16"/>
      <c r="AH439" s="16"/>
      <c r="AI439" s="17">
        <f>'Conversions, Sources &amp; Comments'!$F436*I439/260</f>
        <v>0</v>
      </c>
      <c r="AJ439" s="16"/>
      <c r="AK439" s="16"/>
      <c r="AL439" s="16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6"/>
      <c r="BB439" s="16"/>
      <c r="BC439" s="16"/>
      <c r="BD439" s="16"/>
      <c r="BE439" s="16"/>
      <c r="BF439" s="16"/>
      <c r="BG439" s="17">
        <f t="shared" si="129"/>
        <v>0</v>
      </c>
      <c r="BH439" s="17">
        <f t="shared" si="135"/>
        <v>0</v>
      </c>
      <c r="BI439" s="17">
        <f t="shared" si="133"/>
        <v>0</v>
      </c>
      <c r="BJ439" s="16"/>
      <c r="BK439" s="17">
        <f t="shared" si="126"/>
        <v>0</v>
      </c>
      <c r="BL439" s="17">
        <f t="shared" si="131"/>
        <v>0</v>
      </c>
      <c r="BM439" s="17">
        <f t="shared" si="127"/>
        <v>0</v>
      </c>
      <c r="BN439" s="17">
        <f t="shared" si="130"/>
        <v>0</v>
      </c>
      <c r="BO439" s="17">
        <f t="shared" si="128"/>
        <v>0</v>
      </c>
      <c r="BP439" s="17">
        <f t="shared" si="132"/>
        <v>0</v>
      </c>
      <c r="BQ439" s="16"/>
      <c r="BR439" s="16"/>
      <c r="BS439" s="16"/>
      <c r="BT439" s="16"/>
      <c r="BU439" s="16"/>
      <c r="BV439" s="16"/>
    </row>
    <row r="440" spans="1:74" ht="12.75" customHeight="1">
      <c r="A440" s="13">
        <f t="shared" si="134"/>
        <v>1829</v>
      </c>
      <c r="B440" s="14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15">
        <v>118.6</v>
      </c>
      <c r="O440" s="15">
        <v>163.80000000000001</v>
      </c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17">
        <f>0.76*(31.1*0.925*N440*11.75/'Conversions, Sources &amp; Comments'!C437)/1000</f>
        <v>0.51231884504792335</v>
      </c>
      <c r="AF440" s="17">
        <f>0.76*(31.1*0.925*O440*11.75/'Conversions, Sources &amp; Comments'!C437)/1000</f>
        <v>0.707570209265176</v>
      </c>
      <c r="AG440" s="16"/>
      <c r="AH440" s="16"/>
      <c r="AI440" s="17">
        <f>'Conversions, Sources &amp; Comments'!$F437*I440/260</f>
        <v>0</v>
      </c>
      <c r="AJ440" s="16"/>
      <c r="AK440" s="16"/>
      <c r="AL440" s="16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6"/>
      <c r="BB440" s="16"/>
      <c r="BC440" s="16"/>
      <c r="BD440" s="16"/>
      <c r="BE440" s="16"/>
      <c r="BF440" s="16"/>
      <c r="BG440" s="17">
        <f t="shared" si="129"/>
        <v>0</v>
      </c>
      <c r="BH440" s="17">
        <f t="shared" si="135"/>
        <v>0</v>
      </c>
      <c r="BI440" s="17">
        <f t="shared" si="133"/>
        <v>0</v>
      </c>
      <c r="BJ440" s="16"/>
      <c r="BK440" s="17">
        <f t="shared" si="126"/>
        <v>0</v>
      </c>
      <c r="BL440" s="17">
        <f t="shared" si="131"/>
        <v>0</v>
      </c>
      <c r="BM440" s="17">
        <f t="shared" si="127"/>
        <v>0</v>
      </c>
      <c r="BN440" s="17">
        <f t="shared" si="130"/>
        <v>0</v>
      </c>
      <c r="BO440" s="17">
        <f t="shared" si="128"/>
        <v>0</v>
      </c>
      <c r="BP440" s="17">
        <f t="shared" si="132"/>
        <v>0</v>
      </c>
      <c r="BQ440" s="16"/>
      <c r="BR440" s="16"/>
      <c r="BS440" s="16"/>
      <c r="BT440" s="16"/>
      <c r="BU440" s="16"/>
      <c r="BV440" s="16"/>
    </row>
    <row r="441" spans="1:74" ht="12.75" customHeight="1">
      <c r="A441" s="13">
        <f t="shared" si="134"/>
        <v>1830</v>
      </c>
      <c r="B441" s="14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15">
        <v>115.4</v>
      </c>
      <c r="O441" s="15">
        <v>143.5</v>
      </c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17">
        <f>0.76*(31.1*0.925*N441*11.75/'Conversions, Sources &amp; Comments'!C438)/1000</f>
        <v>0.5003466942616035</v>
      </c>
      <c r="AF441" s="17">
        <f>0.76*(31.1*0.925*O441*11.75/'Conversions, Sources &amp; Comments'!C438)/1000</f>
        <v>0.62218154789029545</v>
      </c>
      <c r="AG441" s="16"/>
      <c r="AH441" s="16"/>
      <c r="AI441" s="17">
        <f>'Conversions, Sources &amp; Comments'!$F438*I441/260</f>
        <v>0</v>
      </c>
      <c r="AJ441" s="16"/>
      <c r="AK441" s="16"/>
      <c r="AL441" s="16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6"/>
      <c r="BB441" s="16"/>
      <c r="BC441" s="16"/>
      <c r="BD441" s="16"/>
      <c r="BE441" s="16"/>
      <c r="BF441" s="16"/>
      <c r="BG441" s="17">
        <f t="shared" si="129"/>
        <v>0</v>
      </c>
      <c r="BH441" s="17">
        <f t="shared" si="135"/>
        <v>0</v>
      </c>
      <c r="BI441" s="17">
        <f t="shared" si="133"/>
        <v>0</v>
      </c>
      <c r="BJ441" s="16"/>
      <c r="BK441" s="17">
        <f t="shared" si="126"/>
        <v>0</v>
      </c>
      <c r="BL441" s="17">
        <f t="shared" si="131"/>
        <v>0</v>
      </c>
      <c r="BM441" s="17">
        <f t="shared" si="127"/>
        <v>0</v>
      </c>
      <c r="BN441" s="17">
        <f t="shared" si="130"/>
        <v>0</v>
      </c>
      <c r="BO441" s="17">
        <f t="shared" si="128"/>
        <v>0</v>
      </c>
      <c r="BP441" s="17">
        <f t="shared" si="132"/>
        <v>0</v>
      </c>
      <c r="BQ441" s="16"/>
      <c r="BR441" s="16"/>
      <c r="BS441" s="16"/>
      <c r="BT441" s="16"/>
      <c r="BU441" s="16"/>
      <c r="BV441" s="16"/>
    </row>
    <row r="442" spans="1:74" ht="12.75" customHeight="1">
      <c r="A442" s="13">
        <f t="shared" si="134"/>
        <v>1831</v>
      </c>
      <c r="B442" s="14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15">
        <v>119.6</v>
      </c>
      <c r="O442" s="15">
        <v>175.7</v>
      </c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17">
        <f>0.76*(31.1*0.925*N442*11.75/'Conversions, Sources &amp; Comments'!C439)/1000</f>
        <v>0.51855688590717297</v>
      </c>
      <c r="AF442" s="17">
        <f>0.76*(31.1*0.925*O442*11.75/'Conversions, Sources &amp; Comments'!C439)/1000</f>
        <v>0.76179301717299575</v>
      </c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</row>
    <row r="443" spans="1:74" ht="12.75" customHeight="1">
      <c r="A443" s="13">
        <f t="shared" si="134"/>
        <v>1832</v>
      </c>
      <c r="B443" s="14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15">
        <v>134.4</v>
      </c>
      <c r="O443" s="15">
        <v>191.1</v>
      </c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17">
        <f>0.76*(31.1*0.925*N443*11.75/'Conversions, Sources &amp; Comments'!C440)/1000</f>
        <v>0.58272613265822792</v>
      </c>
      <c r="AF443" s="17">
        <f>0.76*(31.1*0.925*O443*11.75/'Conversions, Sources &amp; Comments'!C440)/1000</f>
        <v>0.8285637198734177</v>
      </c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</row>
    <row r="444" spans="1:74" ht="12.75" customHeight="1">
      <c r="A444" s="13">
        <f t="shared" si="134"/>
        <v>1833</v>
      </c>
      <c r="B444" s="14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15">
        <v>89.2</v>
      </c>
      <c r="O444" s="15">
        <v>122.8</v>
      </c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17">
        <f>0.76*(31.1*0.925*N444*11.75/'Conversions, Sources &amp; Comments'!C441)/1000</f>
        <v>0.38715817917634637</v>
      </c>
      <c r="AF444" s="17">
        <f>0.76*(31.1*0.925*O444*11.75/'Conversions, Sources &amp; Comments'!C441)/1000</f>
        <v>0.53299354711721225</v>
      </c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</row>
    <row r="445" spans="1:74" ht="12.75" customHeight="1">
      <c r="A445" s="13">
        <f t="shared" si="134"/>
        <v>1834</v>
      </c>
      <c r="B445" s="14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15">
        <v>92.9</v>
      </c>
      <c r="O445" s="15">
        <v>126.7</v>
      </c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17">
        <f>0.76*(31.1*0.925*N445*11.75/'Conversions, Sources &amp; Comments'!C442)/1000</f>
        <v>0.39817195741397293</v>
      </c>
      <c r="AF445" s="17">
        <f>0.76*(31.1*0.925*O445*11.75/'Conversions, Sources &amp; Comments'!C442)/1000</f>
        <v>0.54303968788321166</v>
      </c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</row>
    <row r="446" spans="1:74" ht="12.75" customHeight="1">
      <c r="A446" s="13">
        <f t="shared" si="134"/>
        <v>1835</v>
      </c>
      <c r="B446" s="14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15">
        <v>83.1</v>
      </c>
      <c r="O446" s="15">
        <v>119.5</v>
      </c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17">
        <f>0.76*(31.1*0.925*N446*11.75/'Conversions, Sources &amp; Comments'!C443)/1000</f>
        <v>0.3576606944921466</v>
      </c>
      <c r="AF446" s="17">
        <f>0.76*(31.1*0.925*O446*11.75/'Conversions, Sources &amp; Comments'!C443)/1000</f>
        <v>0.51432554743455505</v>
      </c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</row>
    <row r="447" spans="1:74" ht="12.75" customHeight="1">
      <c r="A447" s="13">
        <f t="shared" si="134"/>
        <v>1836</v>
      </c>
      <c r="B447" s="14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15">
        <v>66.2</v>
      </c>
      <c r="O447" s="15">
        <v>105.8</v>
      </c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17">
        <f>0.76*(31.1*0.925*N447*11.75/'Conversions, Sources &amp; Comments'!C444)/1000</f>
        <v>0.2834394650833334</v>
      </c>
      <c r="AF447" s="17">
        <f>0.76*(31.1*0.925*O447*11.75/'Conversions, Sources &amp; Comments'!C444)/1000</f>
        <v>0.45298935658333334</v>
      </c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</row>
    <row r="448" spans="1:74" ht="12.75" customHeight="1">
      <c r="A448" s="13">
        <f t="shared" si="134"/>
        <v>1837</v>
      </c>
      <c r="B448" s="14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15">
        <v>64.400000000000006</v>
      </c>
      <c r="O448" s="15">
        <v>107.7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17">
        <f>0.76*(31.1*0.925*N448*11.75/'Conversions, Sources &amp; Comments'!C445)/1000</f>
        <v>0.2777579703672613</v>
      </c>
      <c r="AF448" s="17">
        <f>0.76*(31.1*0.925*O448*11.75/'Conversions, Sources &amp; Comments'!C445)/1000</f>
        <v>0.46451138833158451</v>
      </c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</row>
    <row r="449" spans="1:74" ht="12.75" customHeight="1">
      <c r="A449" s="13">
        <f t="shared" ref="A449:A480" si="136">A448+1</f>
        <v>1838</v>
      </c>
      <c r="B449" s="14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15">
        <v>86.7</v>
      </c>
      <c r="O449" s="15">
        <v>139.19999999999999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17">
        <f>0.76*(31.1*0.925*N449*11.75/'Conversions, Sources &amp; Comments'!C446)/1000</f>
        <v>0.37433092928571432</v>
      </c>
      <c r="AF449" s="17">
        <f>0.76*(31.1*0.925*O449*11.75/'Conversions, Sources &amp; Comments'!C446)/1000</f>
        <v>0.60100190722689084</v>
      </c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</row>
    <row r="450" spans="1:74" ht="12.75" customHeight="1">
      <c r="A450" s="13">
        <f t="shared" si="136"/>
        <v>1839</v>
      </c>
      <c r="B450" s="14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15">
        <v>105.2</v>
      </c>
      <c r="O450" s="15">
        <v>160.80000000000001</v>
      </c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17">
        <f>0.76*(31.1*0.925*N450*11.75/'Conversions, Sources &amp; Comments'!C447)/1000</f>
        <v>0.44762277648033127</v>
      </c>
      <c r="AF450" s="17">
        <f>0.76*(31.1*0.925*O450*11.75/'Conversions, Sources &amp; Comments'!C447)/1000</f>
        <v>0.684199072795031</v>
      </c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</row>
    <row r="451" spans="1:74" ht="12.75" customHeight="1">
      <c r="A451" s="13">
        <f t="shared" si="136"/>
        <v>1840</v>
      </c>
      <c r="B451" s="14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15">
        <v>106.6</v>
      </c>
      <c r="O451" s="15">
        <v>157.4</v>
      </c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17">
        <f>0.76*(31.1*0.925*N451*11.75/'Conversions, Sources &amp; Comments'!C448)/1000</f>
        <v>0.4535797335817805</v>
      </c>
      <c r="AF451" s="17">
        <f>0.76*(31.1*0.925*O451*11.75/'Conversions, Sources &amp; Comments'!C448)/1000</f>
        <v>0.66973217697722565</v>
      </c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</row>
    <row r="452" spans="1:74" ht="12.75" customHeight="1">
      <c r="A452" s="13">
        <f t="shared" si="136"/>
        <v>1841</v>
      </c>
      <c r="B452" s="14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15">
        <v>93.3</v>
      </c>
      <c r="O452" s="15">
        <v>147.19999999999999</v>
      </c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17">
        <f>0.76*(31.1*0.925*N452*11.75/'Conversions, Sources &amp; Comments'!C449)/1000</f>
        <v>0.39905413873048912</v>
      </c>
      <c r="AF452" s="17">
        <f>0.76*(31.1*0.925*O452*11.75/'Conversions, Sources &amp; Comments'!C449)/1000</f>
        <v>0.62959023816857451</v>
      </c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</row>
    <row r="453" spans="1:74" ht="12.75" customHeight="1">
      <c r="A453" s="13">
        <f t="shared" si="136"/>
        <v>1842</v>
      </c>
      <c r="B453" s="14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15">
        <v>93.8</v>
      </c>
      <c r="O453" s="15">
        <v>158.9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17">
        <f>0.76*(31.1*0.925*N453*11.75/'Conversions, Sources &amp; Comments'!C450)/1000</f>
        <v>0.40541133282860148</v>
      </c>
      <c r="AF453" s="17">
        <f>0.76*(31.1*0.925*O453*11.75/'Conversions, Sources &amp; Comments'!C450)/1000</f>
        <v>0.68677889964248173</v>
      </c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</row>
    <row r="454" spans="1:74" ht="12.75" customHeight="1">
      <c r="A454" s="13">
        <f t="shared" si="136"/>
        <v>1843</v>
      </c>
      <c r="B454" s="14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15">
        <v>135.69999999999999</v>
      </c>
      <c r="O454" s="15">
        <v>175</v>
      </c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17">
        <f>0.76*(31.1*0.925*N454*11.75/'Conversions, Sources &amp; Comments'!C451)/1000</f>
        <v>0.58898391159450902</v>
      </c>
      <c r="AF454" s="17">
        <f>0.76*(31.1*0.925*O454*11.75/'Conversions, Sources &amp; Comments'!C451)/1000</f>
        <v>0.75955920802534316</v>
      </c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</row>
    <row r="455" spans="1:74" ht="12.75" customHeight="1">
      <c r="A455" s="13">
        <f t="shared" si="136"/>
        <v>1844</v>
      </c>
      <c r="B455" s="14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15">
        <v>152.69999999999999</v>
      </c>
      <c r="O455" s="15">
        <v>199.2</v>
      </c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17">
        <f>0.76*(31.1*0.925*N455*11.75/'Conversions, Sources &amp; Comments'!C452)/1000</f>
        <v>0.65928873012605038</v>
      </c>
      <c r="AF455" s="17">
        <f>0.76*(31.1*0.925*O455*11.75/'Conversions, Sources &amp; Comments'!C452)/1000</f>
        <v>0.86005445344537823</v>
      </c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</row>
    <row r="456" spans="1:74" ht="12.75" customHeight="1">
      <c r="A456" s="13">
        <f t="shared" si="136"/>
        <v>1845</v>
      </c>
      <c r="B456" s="14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15">
        <v>171.1</v>
      </c>
      <c r="O456" s="15">
        <v>189.9</v>
      </c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17">
        <f>0.76*(31.1*0.925*N456*11.75/'Conversions, Sources &amp; Comments'!C453)/1000</f>
        <v>0.74184852156118142</v>
      </c>
      <c r="AF456" s="17">
        <f>0.76*(31.1*0.925*O456*11.75/'Conversions, Sources &amp; Comments'!C453)/1000</f>
        <v>0.82336080797468369</v>
      </c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</row>
    <row r="457" spans="1:74" ht="12.75" customHeight="1">
      <c r="A457" s="13">
        <f t="shared" si="136"/>
        <v>1846</v>
      </c>
      <c r="B457" s="14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15">
        <v>205.4</v>
      </c>
      <c r="O457" s="15">
        <v>244.7</v>
      </c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17">
        <f>0.76*(31.1*0.925*N457*11.75/'Conversions, Sources &amp; Comments'!C454)/1000</f>
        <v>0.88962666191780837</v>
      </c>
      <c r="AF457" s="17">
        <f>0.76*(31.1*0.925*O457*11.75/'Conversions, Sources &amp; Comments'!C454)/1000</f>
        <v>1.0598424740569021</v>
      </c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</row>
    <row r="458" spans="1:74" ht="12.75" customHeight="1">
      <c r="A458" s="13">
        <f t="shared" si="136"/>
        <v>1847</v>
      </c>
      <c r="B458" s="14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15">
        <v>220.9</v>
      </c>
      <c r="O458" s="15">
        <v>301.7</v>
      </c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17">
        <f>0.76*(31.1*0.925*N458*11.75/'Conversions, Sources &amp; Comments'!C455)/1000</f>
        <v>0.9507490663455499</v>
      </c>
      <c r="AF458" s="17">
        <f>0.76*(31.1*0.925*O458*11.75/'Conversions, Sources &amp; Comments'!C455)/1000</f>
        <v>1.2985106080418847</v>
      </c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</row>
    <row r="459" spans="1:74" ht="12.75" customHeight="1">
      <c r="A459" s="13">
        <f t="shared" si="136"/>
        <v>1848</v>
      </c>
      <c r="B459" s="14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15">
        <v>112.2</v>
      </c>
      <c r="O459" s="15">
        <v>169.4</v>
      </c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17">
        <f>0.76*(31.1*0.925*N459*11.75/'Conversions, Sources &amp; Comments'!C456)/1000</f>
        <v>0.48442826142857148</v>
      </c>
      <c r="AF459" s="17">
        <f>0.76*(31.1*0.925*O459*11.75/'Conversions, Sources &amp; Comments'!C456)/1000</f>
        <v>0.73139168882352945</v>
      </c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</row>
    <row r="460" spans="1:74" ht="12.75" customHeight="1">
      <c r="A460" s="13">
        <f t="shared" si="136"/>
        <v>1849</v>
      </c>
      <c r="B460" s="14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15">
        <v>81</v>
      </c>
      <c r="O460" s="15">
        <v>134</v>
      </c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17">
        <f>0.76*(31.1*0.925*N460*11.75/'Conversions, Sources &amp; Comments'!C457)/1000</f>
        <v>0.34825766987447698</v>
      </c>
      <c r="AF460" s="17">
        <f>0.76*(31.1*0.925*O460*11.75/'Conversions, Sources &amp; Comments'!C457)/1000</f>
        <v>0.57612997238493735</v>
      </c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</row>
    <row r="461" spans="1:74" ht="12.75" customHeight="1">
      <c r="A461" s="13">
        <f t="shared" si="136"/>
        <v>1850</v>
      </c>
      <c r="B461" s="14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15">
        <v>84.4</v>
      </c>
      <c r="O461" s="15">
        <v>129.4</v>
      </c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17">
        <f>0.76*(31.1*0.925*N461*11.75/'Conversions, Sources &amp; Comments'!C458)/1000</f>
        <v>0.36098788112382935</v>
      </c>
      <c r="AF461" s="17">
        <f>0.76*(31.1*0.925*O461*11.75/'Conversions, Sources &amp; Comments'!C458)/1000</f>
        <v>0.55345772295525497</v>
      </c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</row>
    <row r="462" spans="1:74" ht="12.75" customHeight="1">
      <c r="A462" s="13">
        <f t="shared" si="136"/>
        <v>1851</v>
      </c>
      <c r="B462" s="14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15">
        <v>125.7</v>
      </c>
      <c r="O462" s="15">
        <v>174.8</v>
      </c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17">
        <f>0.76*(31.1*0.925*N462*11.75/'Conversions, Sources &amp; Comments'!C459)/1000</f>
        <v>0.52936963143442617</v>
      </c>
      <c r="AF462" s="17">
        <f>0.76*(31.1*0.925*O462*11.75/'Conversions, Sources &amp; Comments'!C459)/1000</f>
        <v>0.73614806344262296</v>
      </c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</row>
    <row r="463" spans="1:74" ht="12.75" customHeight="1">
      <c r="A463" s="13">
        <f t="shared" si="136"/>
        <v>1852</v>
      </c>
      <c r="B463" s="14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15">
        <v>185.3</v>
      </c>
      <c r="O463" s="15">
        <v>205.3</v>
      </c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17">
        <f>0.76*(31.1*0.925*N463*11.75/'Conversions, Sources &amp; Comments'!C460)/1000</f>
        <v>0.78681680177685964</v>
      </c>
      <c r="AF463" s="17">
        <f>0.76*(31.1*0.925*O463*11.75/'Conversions, Sources &amp; Comments'!C460)/1000</f>
        <v>0.87174036376033059</v>
      </c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</row>
    <row r="464" spans="1:74" ht="12.75" customHeight="1">
      <c r="A464" s="13">
        <f t="shared" si="136"/>
        <v>1853</v>
      </c>
      <c r="B464" s="14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15">
        <v>198.8</v>
      </c>
      <c r="O464" s="15">
        <v>235.2</v>
      </c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17">
        <f>0.76*(31.1*0.925*N464*11.75/'Conversions, Sources &amp; Comments'!C461)/1000</f>
        <v>0.83041434910569112</v>
      </c>
      <c r="AF464" s="17">
        <f>0.76*(31.1*0.925*O464*11.75/'Conversions, Sources &amp; Comments'!C461)/1000</f>
        <v>0.9824620468292683</v>
      </c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</row>
    <row r="465" spans="1:74" ht="12.75" customHeight="1">
      <c r="A465" s="13">
        <f t="shared" si="136"/>
        <v>1854</v>
      </c>
      <c r="B465" s="14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15">
        <v>252.3</v>
      </c>
      <c r="O465" s="15">
        <v>322</v>
      </c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17">
        <f>0.76*(31.1*0.925*N465*11.75/'Conversions, Sources &amp; Comments'!C462)/1000</f>
        <v>1.0538910476829271</v>
      </c>
      <c r="AF465" s="17">
        <f>0.76*(31.1*0.925*O465*11.75/'Conversions, Sources &amp; Comments'!C462)/1000</f>
        <v>1.3450373260162602</v>
      </c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</row>
    <row r="466" spans="1:74" ht="12.75" customHeight="1">
      <c r="A466" s="13">
        <f t="shared" si="136"/>
        <v>1855</v>
      </c>
      <c r="B466" s="14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15">
        <v>232</v>
      </c>
      <c r="O466" s="15">
        <v>290</v>
      </c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17">
        <f>0.76*(31.1*0.925*N466*11.75/'Conversions, Sources &amp; Comments'!C463)/1000</f>
        <v>0.97205881019368001</v>
      </c>
      <c r="AF466" s="17">
        <f>0.76*(31.1*0.925*O466*11.75/'Conversions, Sources &amp; Comments'!C463)/1000</f>
        <v>1.2150735127421</v>
      </c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</row>
    <row r="467" spans="1:74" ht="12.75" customHeight="1">
      <c r="A467" s="13">
        <f t="shared" si="136"/>
        <v>1856</v>
      </c>
      <c r="B467" s="14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15">
        <v>169.5</v>
      </c>
      <c r="O467" s="15">
        <v>229.9</v>
      </c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17">
        <f>0.76*(31.1*0.925*N467*11.75/'Conversions, Sources &amp; Comments'!C464)/1000</f>
        <v>0.71018951865443436</v>
      </c>
      <c r="AF467" s="17">
        <f>0.76*(31.1*0.925*O467*11.75/'Conversions, Sources &amp; Comments'!C464)/1000</f>
        <v>0.96326000199796125</v>
      </c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</row>
    <row r="468" spans="1:74" ht="12.75" customHeight="1">
      <c r="A468" s="13">
        <f t="shared" si="136"/>
        <v>1857</v>
      </c>
      <c r="B468" s="14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15">
        <v>154.9</v>
      </c>
      <c r="O468" s="15">
        <v>226.2</v>
      </c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17">
        <f>0.76*(31.1*0.925*N468*11.75/'Conversions, Sources &amp; Comments'!C465)/1000</f>
        <v>0.64441855461538466</v>
      </c>
      <c r="AF468" s="17">
        <f>0.76*(31.1*0.925*O468*11.75/'Conversions, Sources &amp; Comments'!C465)/1000</f>
        <v>0.94104245999999991</v>
      </c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</row>
    <row r="469" spans="1:74" ht="12.75" customHeight="1">
      <c r="A469" s="13">
        <f t="shared" si="136"/>
        <v>1858</v>
      </c>
      <c r="B469" s="14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15">
        <v>115.9</v>
      </c>
      <c r="O469" s="15">
        <v>174.1</v>
      </c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17">
        <f>0.76*(31.1*0.925*N469*11.75/'Conversions, Sources &amp; Comments'!C466)/1000</f>
        <v>0.48561041423037721</v>
      </c>
      <c r="AF469" s="17">
        <f>0.76*(31.1*0.925*O469*11.75/'Conversions, Sources &amp; Comments'!C466)/1000</f>
        <v>0.72946309851172286</v>
      </c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</row>
    <row r="470" spans="1:74" ht="12.75" customHeight="1">
      <c r="A470" s="13">
        <f t="shared" si="136"/>
        <v>1859</v>
      </c>
      <c r="B470" s="14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15">
        <v>107.3</v>
      </c>
      <c r="O470" s="15">
        <v>148.9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17">
        <f>0.76*(31.1*0.925*N470*11.75/'Conversions, Sources &amp; Comments'!C467)/1000</f>
        <v>0.44414424261832824</v>
      </c>
      <c r="AF470" s="17">
        <f>0.76*(31.1*0.925*O470*11.75/'Conversions, Sources &amp; Comments'!C467)/1000</f>
        <v>0.61633809623363556</v>
      </c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</row>
    <row r="471" spans="1:74" ht="12.75" customHeight="1">
      <c r="A471" s="13">
        <f t="shared" si="136"/>
        <v>1860</v>
      </c>
      <c r="B471" s="14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15">
        <v>144.4</v>
      </c>
      <c r="O471" s="15">
        <v>215.4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17">
        <f>0.76*(31.1*0.925*N471*11.75/'Conversions, Sources &amp; Comments'!C468)/1000</f>
        <v>0.60134486095238093</v>
      </c>
      <c r="AF471" s="17">
        <f>0.76*(31.1*0.925*O471*11.75/'Conversions, Sources &amp; Comments'!C468)/1000</f>
        <v>0.89701996571428577</v>
      </c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</row>
    <row r="472" spans="1:74" ht="12.75" customHeight="1">
      <c r="A472" s="13">
        <f t="shared" si="136"/>
        <v>1861</v>
      </c>
      <c r="B472" s="14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15">
        <v>149.5</v>
      </c>
      <c r="O472" s="15">
        <v>213.1</v>
      </c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17">
        <f>0.76*(31.1*0.925*N472*11.75/'Conversions, Sources &amp; Comments'!C469)/1000</f>
        <v>0.63154153114080169</v>
      </c>
      <c r="AF472" s="17">
        <f>0.76*(31.1*0.925*O472*11.75/'Conversions, Sources &amp; Comments'!C469)/1000</f>
        <v>0.90021070425488192</v>
      </c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</row>
    <row r="473" spans="1:74" ht="12.75" customHeight="1">
      <c r="A473" s="13">
        <f t="shared" si="136"/>
        <v>1862</v>
      </c>
      <c r="B473" s="14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15">
        <v>158.1</v>
      </c>
      <c r="O473" s="15">
        <v>210.8</v>
      </c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17">
        <f>0.76*(31.1*0.925*N473*11.75/'Conversions, Sources &amp; Comments'!C470)/1000</f>
        <v>0.66107679881993897</v>
      </c>
      <c r="AF473" s="17">
        <f>0.76*(31.1*0.925*O473*11.75/'Conversions, Sources &amp; Comments'!C470)/1000</f>
        <v>0.88143573175991863</v>
      </c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</row>
    <row r="474" spans="1:74" ht="12.75" customHeight="1">
      <c r="A474" s="13">
        <f t="shared" si="136"/>
        <v>1863</v>
      </c>
      <c r="B474" s="14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15">
        <v>131.6</v>
      </c>
      <c r="O474" s="15">
        <v>202.8</v>
      </c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17">
        <f>0.76*(31.1*0.925*N474*11.75/'Conversions, Sources &amp; Comments'!C471)/1000</f>
        <v>0.55083048130346224</v>
      </c>
      <c r="AF474" s="17">
        <f>0.76*(31.1*0.925*O474*11.75/'Conversions, Sources &amp; Comments'!C471)/1000</f>
        <v>0.8488481885132384</v>
      </c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</row>
    <row r="475" spans="1:74" ht="12.75" customHeight="1">
      <c r="A475" s="13">
        <f t="shared" si="136"/>
        <v>1864</v>
      </c>
      <c r="B475" s="14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15">
        <v>125.2</v>
      </c>
      <c r="O475" s="15">
        <v>191.4</v>
      </c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17">
        <f>0.76*(31.1*0.925*N475*11.75/'Conversions, Sources &amp; Comments'!C472)/1000</f>
        <v>0.52404237279022414</v>
      </c>
      <c r="AF475" s="17">
        <f>0.76*(31.1*0.925*O475*11.75/'Conversions, Sources &amp; Comments'!C472)/1000</f>
        <v>0.80113187022403254</v>
      </c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</row>
    <row r="476" spans="1:74" ht="12.75" customHeight="1">
      <c r="A476" s="13">
        <f t="shared" si="136"/>
        <v>1865</v>
      </c>
      <c r="B476" s="14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15">
        <v>116.4</v>
      </c>
      <c r="O476" s="15">
        <v>155.80000000000001</v>
      </c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17">
        <f>0.76*(31.1*0.925*N476*11.75/'Conversions, Sources &amp; Comments'!C473)/1000</f>
        <v>0.48970211520982604</v>
      </c>
      <c r="AF476" s="17">
        <f>0.76*(31.1*0.925*O476*11.75/'Conversions, Sources &amp; Comments'!C473)/1000</f>
        <v>0.6554603913203686</v>
      </c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</row>
    <row r="477" spans="1:74" ht="12.75" customHeight="1">
      <c r="A477" s="13">
        <f t="shared" si="136"/>
        <v>1866</v>
      </c>
      <c r="B477" s="14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15">
        <v>130.69999999999999</v>
      </c>
      <c r="O477" s="15">
        <v>185.2</v>
      </c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17">
        <f>0.76*(31.1*0.925*N477*11.75/'Conversions, Sources &amp; Comments'!C474)/1000</f>
        <v>0.54930088167689162</v>
      </c>
      <c r="AF477" s="17">
        <f>0.76*(31.1*0.925*O477*11.75/'Conversions, Sources &amp; Comments'!C474)/1000</f>
        <v>0.77835136408997962</v>
      </c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</row>
    <row r="478" spans="1:74" ht="12.75" customHeight="1">
      <c r="A478" s="13">
        <f t="shared" si="136"/>
        <v>1867</v>
      </c>
      <c r="B478" s="14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15">
        <v>188</v>
      </c>
      <c r="O478" s="15">
        <v>248.1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17">
        <f>0.76*(31.1*0.925*N478*11.75/'Conversions, Sources &amp; Comments'!C475)/1000</f>
        <v>0.79745766274509811</v>
      </c>
      <c r="AF478" s="17">
        <f>0.76*(31.1*0.925*O478*11.75/'Conversions, Sources &amp; Comments'!C475)/1000</f>
        <v>1.0523896070588235</v>
      </c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</row>
    <row r="479" spans="1:74" ht="12.75" customHeight="1">
      <c r="A479" s="13">
        <f t="shared" si="136"/>
        <v>1868</v>
      </c>
      <c r="B479" s="14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15">
        <v>186.6</v>
      </c>
      <c r="O479" s="15">
        <v>234.7</v>
      </c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17">
        <f>0.76*(31.1*0.925*N479*11.75/'Conversions, Sources &amp; Comments'!C476)/1000</f>
        <v>0.7923368333057853</v>
      </c>
      <c r="AF479" s="17">
        <f>0.76*(31.1*0.925*O479*11.75/'Conversions, Sources &amp; Comments'!C476)/1000</f>
        <v>0.99657799987603302</v>
      </c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</row>
    <row r="480" spans="1:74" ht="12.75" customHeight="1">
      <c r="A480" s="13">
        <f t="shared" si="136"/>
        <v>1869</v>
      </c>
      <c r="B480" s="14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15">
        <v>132.80000000000001</v>
      </c>
      <c r="O480" s="15">
        <v>189.6</v>
      </c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17">
        <f>0.76*(31.1*0.925*N480*11.75/'Conversions, Sources &amp; Comments'!C477)/1000</f>
        <v>0.56447558750775606</v>
      </c>
      <c r="AF480" s="17">
        <f>0.76*(31.1*0.925*O480*11.75/'Conversions, Sources &amp; Comments'!C477)/1000</f>
        <v>0.80590791710444687</v>
      </c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</row>
    <row r="481" spans="1:74" ht="12.75" customHeight="1">
      <c r="A481" s="13">
        <f t="shared" ref="A481:A512" si="137">A480+1</f>
        <v>1870</v>
      </c>
      <c r="B481" s="14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15">
        <v>144.19999999999999</v>
      </c>
      <c r="O481" s="15">
        <v>210.3</v>
      </c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17">
        <f>0.76*(31.1*0.925*N481*11.75/'Conversions, Sources &amp; Comments'!C478)/1000</f>
        <v>0.611666994509804</v>
      </c>
      <c r="AF481" s="17">
        <f>0.76*(31.1*0.925*O481*11.75/'Conversions, Sources &amp; Comments'!C478)/1000</f>
        <v>0.8920497152941177</v>
      </c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</row>
    <row r="482" spans="1:74" ht="12.75" customHeight="1">
      <c r="A482" s="13">
        <f t="shared" si="137"/>
        <v>1871</v>
      </c>
      <c r="B482" s="14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15">
        <v>162.4</v>
      </c>
      <c r="O482" s="15">
        <v>248.4</v>
      </c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17">
        <f>0.76*(31.1*0.925*N482*11.75/'Conversions, Sources &amp; Comments'!C479)/1000</f>
        <v>0.6895793233057852</v>
      </c>
      <c r="AF482" s="17">
        <f>0.76*(31.1*0.925*O482*11.75/'Conversions, Sources &amp; Comments'!C479)/1000</f>
        <v>1.0547506398347108</v>
      </c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</row>
    <row r="483" spans="1:74" ht="12.75" customHeight="1">
      <c r="A483" s="13">
        <f t="shared" si="137"/>
        <v>1872</v>
      </c>
      <c r="B483" s="14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15">
        <v>180.6</v>
      </c>
      <c r="O483" s="15">
        <v>265.7</v>
      </c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17">
        <f>0.76*(31.1*0.925*N483*11.75/'Conversions, Sources &amp; Comments'!C480)/1000</f>
        <v>0.76924378470466315</v>
      </c>
      <c r="AF483" s="17">
        <f>0.76*(31.1*0.925*O483*11.75/'Conversions, Sources &amp; Comments'!C480)/1000</f>
        <v>1.1317169080621763</v>
      </c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</row>
    <row r="484" spans="1:74" ht="12.75" customHeight="1">
      <c r="A484" s="13">
        <f t="shared" si="137"/>
        <v>1873</v>
      </c>
      <c r="B484" s="14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15">
        <v>218.9</v>
      </c>
      <c r="O484" s="15">
        <v>293.2</v>
      </c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17">
        <f>0.76*(31.1*0.925*N484*11.75/'Conversions, Sources &amp; Comments'!C481)/1000</f>
        <v>0.94909784552742638</v>
      </c>
      <c r="AF484" s="17">
        <f>0.76*(31.1*0.925*O484*11.75/'Conversions, Sources &amp; Comments'!C481)/1000</f>
        <v>1.2712448072573839</v>
      </c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</row>
    <row r="485" spans="1:74" ht="12.75" customHeight="1">
      <c r="A485" s="13">
        <f t="shared" si="137"/>
        <v>1874</v>
      </c>
      <c r="B485" s="1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15">
        <v>226.9</v>
      </c>
      <c r="O485" s="15">
        <v>266.3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17">
        <f>0.76*(31.1*0.925*N485*11.75/'Conversions, Sources &amp; Comments'!C482)/1000</f>
        <v>0.99960038666666684</v>
      </c>
      <c r="AF485" s="17">
        <f>0.76*(31.1*0.925*O485*11.75/'Conversions, Sources &amp; Comments'!C482)/1000</f>
        <v>1.1731757733333334</v>
      </c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</row>
    <row r="486" spans="1:74" ht="12.75" customHeight="1">
      <c r="A486" s="13">
        <f t="shared" si="137"/>
        <v>1875</v>
      </c>
      <c r="B486" s="14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15">
        <v>164.6</v>
      </c>
      <c r="O486" s="15">
        <v>208</v>
      </c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17">
        <f>0.76*(31.1*0.925*N486*11.75/'Conversions, Sources &amp; Comments'!C483)/1000</f>
        <v>0.74346752290109885</v>
      </c>
      <c r="AF486" s="17">
        <f>0.76*(31.1*0.925*O486*11.75/'Conversions, Sources &amp; Comments'!C483)/1000</f>
        <v>0.93949723428571441</v>
      </c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</row>
    <row r="487" spans="1:74" ht="12.75" customHeight="1">
      <c r="A487" s="13">
        <f t="shared" si="137"/>
        <v>1876</v>
      </c>
      <c r="B487" s="14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15">
        <v>168</v>
      </c>
      <c r="O487" s="15">
        <v>228.2</v>
      </c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17">
        <f>0.76*(31.1*0.925*N487*11.75/'Conversions, Sources &amp; Comments'!C484)/1000</f>
        <v>0.81816406066350711</v>
      </c>
      <c r="AF487" s="17">
        <f>0.76*(31.1*0.925*O487*11.75/'Conversions, Sources &amp; Comments'!C484)/1000</f>
        <v>1.1113395157345973</v>
      </c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</row>
    <row r="488" spans="1:74" ht="12.75" customHeight="1">
      <c r="A488" s="13">
        <f t="shared" si="137"/>
        <v>1877</v>
      </c>
      <c r="B488" s="14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15">
        <v>178.2</v>
      </c>
      <c r="O488" s="15">
        <v>248.2</v>
      </c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17">
        <f>0.76*(31.1*0.925*N488*11.75/'Conversions, Sources &amp; Comments'!C485)/1000</f>
        <v>0.83518304592930448</v>
      </c>
      <c r="AF488" s="17">
        <f>0.76*(31.1*0.925*O488*11.75/'Conversions, Sources &amp; Comments'!C485)/1000</f>
        <v>1.1632571941619156</v>
      </c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</row>
    <row r="489" spans="1:74" ht="12.75" customHeight="1">
      <c r="A489" s="13">
        <f t="shared" si="137"/>
        <v>1878</v>
      </c>
      <c r="B489" s="14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15">
        <v>151.6</v>
      </c>
      <c r="O489" s="15">
        <v>212</v>
      </c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17">
        <f>0.76*(31.1*0.925*N489*11.75/'Conversions, Sources &amp; Comments'!C486)/1000</f>
        <v>0.74092929921521999</v>
      </c>
      <c r="AF489" s="17">
        <f>0.76*(31.1*0.925*O489*11.75/'Conversions, Sources &amp; Comments'!C486)/1000</f>
        <v>1.0361280437574314</v>
      </c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</row>
    <row r="490" spans="1:74" ht="12.75" customHeight="1">
      <c r="A490" s="13">
        <f t="shared" si="137"/>
        <v>1879</v>
      </c>
      <c r="B490" s="14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15">
        <v>153.6</v>
      </c>
      <c r="O490" s="15">
        <v>208.4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17">
        <f>0.76*(31.1*0.925*N490*11.75/'Conversions, Sources &amp; Comments'!C487)/1000</f>
        <v>0.76992944078048786</v>
      </c>
      <c r="AF490" s="17">
        <f>0.76*(31.1*0.925*O490*11.75/'Conversions, Sources &amp; Comments'!C487)/1000</f>
        <v>1.04461780897561</v>
      </c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</row>
    <row r="491" spans="1:74" ht="12.75" customHeight="1">
      <c r="A491" s="13">
        <f t="shared" si="137"/>
        <v>1880</v>
      </c>
      <c r="B491" s="14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15">
        <v>193</v>
      </c>
      <c r="O491" s="15">
        <v>230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17">
        <f>0.76*(31.1*0.925*N491*11.75/'Conversions, Sources &amp; Comments'!C488)/1000</f>
        <v>0.94890906363636385</v>
      </c>
      <c r="AF491" s="17">
        <f>0.76*(31.1*0.925*O491*11.75/'Conversions, Sources &amp; Comments'!C488)/1000</f>
        <v>1.130824272727273</v>
      </c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</row>
    <row r="492" spans="1:74" ht="12.75" customHeight="1">
      <c r="A492" s="13">
        <f t="shared" si="137"/>
        <v>1881</v>
      </c>
      <c r="B492" s="14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15">
        <v>204.2</v>
      </c>
      <c r="O492" s="15">
        <v>238.6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17">
        <f>0.76*(31.1*0.925*N492*11.75/'Conversions, Sources &amp; Comments'!C489)/1000</f>
        <v>1.0149012595888753</v>
      </c>
      <c r="AF492" s="17">
        <f>0.76*(31.1*0.925*O492*11.75/'Conversions, Sources &amp; Comments'!C489)/1000</f>
        <v>1.1858738518016929</v>
      </c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</row>
    <row r="493" spans="1:74" ht="12.75" customHeight="1">
      <c r="A493" s="13">
        <f t="shared" si="137"/>
        <v>1882</v>
      </c>
      <c r="B493" s="14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15">
        <v>161.4</v>
      </c>
      <c r="O493" s="15">
        <v>217.6</v>
      </c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17">
        <f>0.76*(31.1*0.925*N493*11.75/'Conversions, Sources &amp; Comments'!C490)/1000</f>
        <v>0.80315070769975805</v>
      </c>
      <c r="AF493" s="17">
        <f>0.76*(31.1*0.925*O493*11.75/'Conversions, Sources &amp; Comments'!C490)/1000</f>
        <v>1.0828103717191284</v>
      </c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</row>
    <row r="494" spans="1:74" ht="12.75" customHeight="1">
      <c r="A494" s="13">
        <f t="shared" si="137"/>
        <v>1883</v>
      </c>
      <c r="B494" s="14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15">
        <v>144.80000000000001</v>
      </c>
      <c r="O494" s="15">
        <v>182.6</v>
      </c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17">
        <f>0.76*(31.1*0.925*N494*11.75/'Conversions, Sources &amp; Comments'!C491)/1000</f>
        <v>0.73568788370828186</v>
      </c>
      <c r="AF494" s="17">
        <f>0.76*(31.1*0.925*O494*11.75/'Conversions, Sources &amp; Comments'!C491)/1000</f>
        <v>0.92773900252163166</v>
      </c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</row>
    <row r="495" spans="1:74" ht="12.75" customHeight="1">
      <c r="A495" s="13">
        <f t="shared" si="137"/>
        <v>1884</v>
      </c>
      <c r="B495" s="14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15">
        <v>153.6</v>
      </c>
      <c r="O495" s="15">
        <v>184.4</v>
      </c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17">
        <f>0.76*(31.1*0.925*N495*11.75/'Conversions, Sources &amp; Comments'!C492)/1000</f>
        <v>0.77943474251851852</v>
      </c>
      <c r="AF495" s="17">
        <f>0.76*(31.1*0.925*O495*11.75/'Conversions, Sources &amp; Comments'!C492)/1000</f>
        <v>0.93572764661728414</v>
      </c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</row>
    <row r="496" spans="1:74" ht="12.75" customHeight="1">
      <c r="A496" s="13">
        <f t="shared" si="137"/>
        <v>1885</v>
      </c>
      <c r="B496" s="14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15">
        <v>152.4</v>
      </c>
      <c r="O496" s="15">
        <v>176.6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17">
        <f>0.76*(31.1*0.925*N496*11.75/'Conversions, Sources &amp; Comments'!C493)/1000</f>
        <v>0.80619019428571437</v>
      </c>
      <c r="AF496" s="17">
        <f>0.76*(31.1*0.925*O496*11.75/'Conversions, Sources &amp; Comments'!C493)/1000</f>
        <v>0.93420727238095258</v>
      </c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</row>
    <row r="497" spans="1:74" ht="12.75" customHeight="1">
      <c r="A497" s="13">
        <f t="shared" si="137"/>
        <v>1886</v>
      </c>
      <c r="B497" s="14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15">
        <v>145</v>
      </c>
      <c r="O497" s="15">
        <v>188.5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17">
        <f>0.76*(31.1*0.925*N497*11.75/'Conversions, Sources &amp; Comments'!C494)/1000</f>
        <v>0.82092776584022042</v>
      </c>
      <c r="AF497" s="17">
        <f>0.76*(31.1*0.925*O497*11.75/'Conversions, Sources &amp; Comments'!C494)/1000</f>
        <v>1.0672060955922866</v>
      </c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</row>
    <row r="498" spans="1:74" ht="12.75" customHeight="1">
      <c r="A498" s="13">
        <f t="shared" si="137"/>
        <v>1887</v>
      </c>
      <c r="B498" s="14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15">
        <v>141.6</v>
      </c>
      <c r="O498" s="15">
        <v>190.1</v>
      </c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17">
        <f>0.76*(31.1*0.925*N498*11.75/'Conversions, Sources &amp; Comments'!C495)/1000</f>
        <v>0.8140119393566434</v>
      </c>
      <c r="AF498" s="17">
        <f>0.76*(31.1*0.925*O498*11.75/'Conversions, Sources &amp; Comments'!C495)/1000</f>
        <v>1.0928225259300701</v>
      </c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</row>
    <row r="499" spans="1:74" ht="12.75" customHeight="1">
      <c r="A499" s="13">
        <f t="shared" si="137"/>
        <v>1888</v>
      </c>
      <c r="B499" s="14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15">
        <v>150.80000000000001</v>
      </c>
      <c r="O499" s="15">
        <v>193.9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17">
        <f>0.76*(31.1*0.925*N499*11.75/'Conversions, Sources &amp; Comments'!C496)/1000</f>
        <v>0.90354708501457748</v>
      </c>
      <c r="AF499" s="17">
        <f>0.76*(31.1*0.925*O499*11.75/'Conversions, Sources &amp; Comments'!C496)/1000</f>
        <v>1.1617889906122449</v>
      </c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</row>
    <row r="500" spans="1:74" ht="12.75" customHeight="1">
      <c r="A500" s="13">
        <f t="shared" si="137"/>
        <v>1889</v>
      </c>
      <c r="B500" s="14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15">
        <v>160.1</v>
      </c>
      <c r="O500" s="15">
        <v>197.2</v>
      </c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17">
        <f>0.76*(31.1*0.925*N500*11.75/'Conversions, Sources &amp; Comments'!C497)/1000</f>
        <v>0.96348330020497819</v>
      </c>
      <c r="AF500" s="17">
        <f>0.76*(31.1*0.925*O500*11.75/'Conversions, Sources &amp; Comments'!C497)/1000</f>
        <v>1.1867514478477306</v>
      </c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</row>
    <row r="501" spans="1:74" ht="12.75" customHeight="1">
      <c r="A501" s="13">
        <f t="shared" si="137"/>
        <v>1890</v>
      </c>
      <c r="B501" s="14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15">
        <v>179.2</v>
      </c>
      <c r="O501" s="15">
        <v>213.3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17">
        <f>0.76*(31.1*0.925*N501*11.75/'Conversions, Sources &amp; Comments'!C498)/1000</f>
        <v>0.96409140272251315</v>
      </c>
      <c r="AF501" s="17">
        <f>0.76*(31.1*0.925*O501*11.75/'Conversions, Sources &amp; Comments'!C498)/1000</f>
        <v>1.1475485279057593</v>
      </c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</row>
    <row r="502" spans="1:74" ht="12.75" customHeight="1">
      <c r="A502" s="13">
        <f t="shared" si="137"/>
        <v>1891</v>
      </c>
      <c r="B502" s="14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15">
        <v>210.4</v>
      </c>
      <c r="O502" s="15">
        <v>239.5</v>
      </c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17">
        <f>0.76*(31.1*0.925*N502*11.75/'Conversions, Sources &amp; Comments'!C499)/1000</f>
        <v>1.1994552068793343</v>
      </c>
      <c r="AF502" s="17">
        <f>0.76*(31.1*0.925*O502*11.75/'Conversions, Sources &amp; Comments'!C499)/1000</f>
        <v>1.3653494393897365</v>
      </c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</row>
    <row r="503" spans="1:74" ht="12.75" customHeight="1">
      <c r="A503" s="13">
        <f t="shared" si="137"/>
        <v>1892</v>
      </c>
      <c r="B503" s="14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15">
        <v>181.9</v>
      </c>
      <c r="O503" s="15">
        <v>205.5</v>
      </c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17">
        <f>0.76*(31.1*0.925*N503*11.75/'Conversions, Sources &amp; Comments'!C500)/1000</f>
        <v>1.1755717653459123</v>
      </c>
      <c r="AF503" s="17">
        <f>0.76*(31.1*0.925*O503*11.75/'Conversions, Sources &amp; Comments'!C500)/1000</f>
        <v>1.3280923462264154</v>
      </c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</row>
    <row r="504" spans="1:74" ht="12.75" customHeight="1">
      <c r="A504" s="13">
        <f t="shared" si="137"/>
        <v>1893</v>
      </c>
      <c r="B504" s="14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15">
        <v>145.1</v>
      </c>
      <c r="O504" s="15">
        <v>174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17">
        <f>0.76*(31.1*0.925*N504*11.75/'Conversions, Sources &amp; Comments'!C501)/1000</f>
        <v>1.0383088231894151</v>
      </c>
      <c r="AF504" s="17">
        <f>0.76*(31.1*0.925*O504*11.75/'Conversions, Sources &amp; Comments'!C501)/1000</f>
        <v>1.2451118899721447</v>
      </c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</row>
    <row r="505" spans="1:74" ht="12.75" customHeight="1">
      <c r="A505" s="13">
        <f t="shared" si="137"/>
        <v>1894</v>
      </c>
      <c r="B505" s="14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15">
        <v>122.5</v>
      </c>
      <c r="O505" s="15">
        <v>155.80000000000001</v>
      </c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17">
        <f>0.76*(31.1*0.925*N505*11.75/'Conversions, Sources &amp; Comments'!C502)/1000</f>
        <v>1.0874984859611232</v>
      </c>
      <c r="AF505" s="17">
        <f>0.76*(31.1*0.925*O505*11.75/'Conversions, Sources &amp; Comments'!C502)/1000</f>
        <v>1.3831205233693309</v>
      </c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</row>
    <row r="506" spans="1:74" ht="12.75" customHeight="1">
      <c r="A506" s="13">
        <f t="shared" si="137"/>
        <v>1895</v>
      </c>
      <c r="B506" s="14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15">
        <v>134.69999999999999</v>
      </c>
      <c r="O506" s="15">
        <v>164.3</v>
      </c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17">
        <f>0.76*(31.1*0.925*N506*11.75/'Conversions, Sources &amp; Comments'!C503)/1000</f>
        <v>1.1607074714465409</v>
      </c>
      <c r="AF506" s="17">
        <f>0.76*(31.1*0.925*O506*11.75/'Conversions, Sources &amp; Comments'!C503)/1000</f>
        <v>1.415770137777778</v>
      </c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</row>
    <row r="507" spans="1:74" ht="12.75" customHeight="1">
      <c r="A507" s="13">
        <f t="shared" si="137"/>
        <v>1896</v>
      </c>
      <c r="B507" s="14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15">
        <v>146.80000000000001</v>
      </c>
      <c r="O507" s="15">
        <v>174.5</v>
      </c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17">
        <f>0.76*(31.1*0.925*N507*11.75/'Conversions, Sources &amp; Comments'!C504)/1000</f>
        <v>1.2239190643407709</v>
      </c>
      <c r="AF507" s="17">
        <f>0.76*(31.1*0.925*O507*11.75/'Conversions, Sources &amp; Comments'!C504)/1000</f>
        <v>1.4548629204868155</v>
      </c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</row>
    <row r="508" spans="1:74" ht="12.75" customHeight="1">
      <c r="A508" s="13">
        <f t="shared" si="137"/>
        <v>1897</v>
      </c>
      <c r="B508" s="14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15">
        <v>153.69999999999999</v>
      </c>
      <c r="O508" s="15">
        <v>187.3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17">
        <f>0.76*(31.1*0.925*N508*11.75/'Conversions, Sources &amp; Comments'!C505)/1000</f>
        <v>1.4325468741043081</v>
      </c>
      <c r="AF508" s="17">
        <f>0.76*(31.1*0.925*O508*11.75/'Conversions, Sources &amp; Comments'!C505)/1000</f>
        <v>1.7457126188662133</v>
      </c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</row>
    <row r="509" spans="1:74" ht="12.75" customHeight="1">
      <c r="A509" s="13">
        <f t="shared" si="137"/>
        <v>1898</v>
      </c>
      <c r="B509" s="14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15">
        <v>170.5</v>
      </c>
      <c r="O509" s="15">
        <v>210.5</v>
      </c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17">
        <f>0.76*(31.1*0.925*N509*11.75/'Conversions, Sources &amp; Comments'!C506)/1000</f>
        <v>1.6260005062645013</v>
      </c>
      <c r="AF509" s="17">
        <f>0.76*(31.1*0.925*O509*11.75/'Conversions, Sources &amp; Comments'!C506)/1000</f>
        <v>2.0074669006960559</v>
      </c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</row>
    <row r="510" spans="1:74" ht="12.75" customHeight="1">
      <c r="A510" s="13">
        <f t="shared" si="137"/>
        <v>1899</v>
      </c>
      <c r="B510" s="14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15">
        <v>161.9</v>
      </c>
      <c r="O510" s="15">
        <v>178.8</v>
      </c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17">
        <f>0.76*(31.1*0.925*N510*11.75/'Conversions, Sources &amp; Comments'!C507)/1000</f>
        <v>1.5158488263325742</v>
      </c>
      <c r="AF510" s="17">
        <f>0.76*(31.1*0.925*O510*11.75/'Conversions, Sources &amp; Comments'!C507)/1000</f>
        <v>1.6740813474259679</v>
      </c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</row>
    <row r="511" spans="1:74" ht="12.75" customHeight="1">
      <c r="A511" s="13">
        <f t="shared" si="137"/>
        <v>1900</v>
      </c>
      <c r="B511" s="14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15">
        <v>153.69999999999999</v>
      </c>
      <c r="O511" s="15">
        <v>178.6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17">
        <f>0.76*(31.1*0.925*N511*11.75/'Conversions, Sources &amp; Comments'!C508)/1000</f>
        <v>1.3945986125386312</v>
      </c>
      <c r="AF511" s="17">
        <f>0.76*(31.1*0.925*O511*11.75/'Conversions, Sources &amp; Comments'!C508)/1000</f>
        <v>1.6205290318763796</v>
      </c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</row>
    <row r="512" spans="1:74" ht="12.75" customHeight="1">
      <c r="A512" s="13">
        <f t="shared" si="137"/>
        <v>1901</v>
      </c>
      <c r="B512" s="14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15">
        <v>157.5</v>
      </c>
      <c r="O512" s="15">
        <v>186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17">
        <f>0.76*(31.1*0.925*N512*11.75/'Conversions, Sources &amp; Comments'!C509)/1000</f>
        <v>1.4882122137931035</v>
      </c>
      <c r="AF512" s="17">
        <f>0.76*(31.1*0.925*O512*11.75/'Conversions, Sources &amp; Comments'!C509)/1000</f>
        <v>1.7575077572413795</v>
      </c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</row>
    <row r="513" spans="1:74" ht="12.75" customHeight="1">
      <c r="A513" s="13">
        <f t="shared" ref="A513:A524" si="138">A512+1</f>
        <v>1902</v>
      </c>
      <c r="B513" s="14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15">
        <v>151.9</v>
      </c>
      <c r="O513" s="15">
        <v>183.3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17">
        <f>0.76*(31.1*0.925*N513*11.75/'Conversions, Sources &amp; Comments'!C510)/1000</f>
        <v>1.6217003396363638</v>
      </c>
      <c r="AF513" s="17">
        <f>0.76*(31.1*0.925*O513*11.75/'Conversions, Sources &amp; Comments'!C510)/1000</f>
        <v>1.9569300345974032</v>
      </c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</row>
    <row r="514" spans="1:74" ht="12.75" customHeight="1">
      <c r="A514" s="13">
        <f t="shared" si="138"/>
        <v>1903</v>
      </c>
      <c r="B514" s="14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15">
        <v>145.4</v>
      </c>
      <c r="O514" s="15">
        <v>171.9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17">
        <f>0.76*(31.1*0.925*N514*11.75/'Conversions, Sources &amp; Comments'!C511)/1000</f>
        <v>1.5091860559595964</v>
      </c>
      <c r="AF514" s="17">
        <f>0.76*(31.1*0.925*O514*11.75/'Conversions, Sources &amp; Comments'!C511)/1000</f>
        <v>1.7842440372727275</v>
      </c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</row>
    <row r="515" spans="1:74" ht="12.75" customHeight="1">
      <c r="A515" s="13">
        <f t="shared" si="138"/>
        <v>1904</v>
      </c>
      <c r="B515" s="14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15">
        <v>132.5</v>
      </c>
      <c r="O515" s="15">
        <v>186.3</v>
      </c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17">
        <f>0.76*(31.1*0.925*N515*11.75/'Conversions, Sources &amp; Comments'!C512)/1000</f>
        <v>1.2890291195266272</v>
      </c>
      <c r="AF515" s="17">
        <f>0.76*(31.1*0.925*O515*11.75/'Conversions, Sources &amp; Comments'!C512)/1000</f>
        <v>1.8124235846627219</v>
      </c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</row>
    <row r="516" spans="1:74" ht="12.75" customHeight="1">
      <c r="A516" s="13">
        <f t="shared" si="138"/>
        <v>1905</v>
      </c>
      <c r="B516" s="14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15">
        <v>145.4</v>
      </c>
      <c r="O516" s="15">
        <v>191.1</v>
      </c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17">
        <f>0.76*(31.1*0.925*N516*11.75/'Conversions, Sources &amp; Comments'!C513)/1000</f>
        <v>1.3414987164085301</v>
      </c>
      <c r="AF516" s="17">
        <f>0.76*(31.1*0.925*O516*11.75/'Conversions, Sources &amp; Comments'!C513)/1000</f>
        <v>1.7631389594612796</v>
      </c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</row>
    <row r="517" spans="1:74" ht="12.75" customHeight="1">
      <c r="A517" s="13">
        <f t="shared" si="138"/>
        <v>1906</v>
      </c>
      <c r="B517" s="14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15">
        <v>174.1</v>
      </c>
      <c r="O517" s="15">
        <v>192.4</v>
      </c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17">
        <f>0.76*(31.1*0.925*N517*11.75/'Conversions, Sources &amp; Comments'!C514)/1000</f>
        <v>1.4485896753846157</v>
      </c>
      <c r="AF517" s="17">
        <f>0.76*(31.1*0.925*O517*11.75/'Conversions, Sources &amp; Comments'!C514)/1000</f>
        <v>1.6008538400000001</v>
      </c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</row>
    <row r="518" spans="1:74" ht="12.75" customHeight="1">
      <c r="A518" s="13">
        <f t="shared" si="138"/>
        <v>1907</v>
      </c>
      <c r="B518" s="14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15">
        <v>193.7</v>
      </c>
      <c r="O518" s="15">
        <v>220.5</v>
      </c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17">
        <f>0.76*(31.1*0.925*N518*11.75/'Conversions, Sources &amp; Comments'!C515)/1000</f>
        <v>1.6483751293581779</v>
      </c>
      <c r="AF518" s="17">
        <f>0.76*(31.1*0.925*O518*11.75/'Conversions, Sources &amp; Comments'!C515)/1000</f>
        <v>1.8764414869565218</v>
      </c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</row>
    <row r="519" spans="1:74" ht="12.75" customHeight="1">
      <c r="A519" s="13">
        <f t="shared" si="138"/>
        <v>1908</v>
      </c>
      <c r="B519" s="14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15">
        <v>188.6</v>
      </c>
      <c r="O519" s="15">
        <v>223.7</v>
      </c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17">
        <f>0.76*(31.1*0.925*N519*11.75/'Conversions, Sources &amp; Comments'!C516)/1000</f>
        <v>1.9851540472215108</v>
      </c>
      <c r="AF519" s="17">
        <f>0.76*(31.1*0.925*O519*11.75/'Conversions, Sources &amp; Comments'!C516)/1000</f>
        <v>2.3546074250448146</v>
      </c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</row>
    <row r="520" spans="1:74" ht="12.75" customHeight="1">
      <c r="A520" s="13">
        <f t="shared" si="138"/>
        <v>1909</v>
      </c>
      <c r="B520" s="14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15">
        <v>172.4</v>
      </c>
      <c r="O520" s="15">
        <v>245.3</v>
      </c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17">
        <f>0.76*(31.1*0.925*N520*11.75/'Conversions, Sources &amp; Comments'!C517)/1000</f>
        <v>1.8672352805270094</v>
      </c>
      <c r="AF520" s="17">
        <f>0.76*(31.1*0.925*O520*11.75/'Conversions, Sources &amp; Comments'!C517)/1000</f>
        <v>2.6568028672463768</v>
      </c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</row>
    <row r="521" spans="1:74" ht="12.75" customHeight="1">
      <c r="A521" s="13">
        <f t="shared" si="138"/>
        <v>1910</v>
      </c>
      <c r="B521" s="14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15">
        <v>157.1</v>
      </c>
      <c r="O521" s="15">
        <v>221.9</v>
      </c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17">
        <f>0.76*(31.1*0.925*N521*11.75/'Conversions, Sources &amp; Comments'!C518)/1000</f>
        <v>1.6368268513054498</v>
      </c>
      <c r="AF521" s="17">
        <f>0.76*(31.1*0.925*O521*11.75/'Conversions, Sources &amp; Comments'!C518)/1000</f>
        <v>2.3119788561723702</v>
      </c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</row>
    <row r="522" spans="1:74" ht="12.75" customHeight="1">
      <c r="A522" s="13">
        <f t="shared" si="138"/>
        <v>1911</v>
      </c>
      <c r="B522" s="14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15">
        <v>190.5</v>
      </c>
      <c r="O522" s="15">
        <v>221.2</v>
      </c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17">
        <f>0.76*(31.1*0.925*N522*11.75/'Conversions, Sources &amp; Comments'!C519)/1000</f>
        <v>1.9898658861499365</v>
      </c>
      <c r="AF522" s="17">
        <f>0.76*(31.1*0.925*O522*11.75/'Conversions, Sources &amp; Comments'!C519)/1000</f>
        <v>2.3105424357814486</v>
      </c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</row>
    <row r="523" spans="1:74" ht="12.75" customHeight="1">
      <c r="A523" s="13">
        <f t="shared" si="138"/>
        <v>1912</v>
      </c>
      <c r="B523" s="14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15">
        <v>200.7</v>
      </c>
      <c r="O523" s="15">
        <v>232.3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17">
        <f>0.76*(31.1*0.925*N523*11.75/'Conversions, Sources &amp; Comments'!C520)/1000</f>
        <v>1.8372768157683739</v>
      </c>
      <c r="AF523" s="17">
        <f>0.76*(31.1*0.925*O523*11.75/'Conversions, Sources &amp; Comments'!C520)/1000</f>
        <v>2.1265540822271713</v>
      </c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</row>
    <row r="524" spans="1:74" ht="12.75" customHeight="1">
      <c r="A524" s="13">
        <f t="shared" si="138"/>
        <v>1913</v>
      </c>
      <c r="B524" s="14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15">
        <v>167.2</v>
      </c>
      <c r="O524" s="15">
        <v>211.6</v>
      </c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17">
        <f>0.76*(31.1*0.925*N524*11.75/'Conversions, Sources &amp; Comments'!C521)/1000</f>
        <v>1.5583723965532881</v>
      </c>
      <c r="AF524" s="17">
        <f>0.76*(31.1*0.925*O524*11.75/'Conversions, Sources &amp; Comments'!C521)/1000</f>
        <v>1.9721985592743767</v>
      </c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</row>
    <row r="525" spans="1:74" ht="12.75" customHeight="1">
      <c r="A525" s="14"/>
      <c r="B525" s="14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</row>
    <row r="526" spans="1:74" ht="12.75" customHeight="1">
      <c r="A526" s="14"/>
      <c r="B526" s="14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</row>
    <row r="527" spans="1:74" ht="12.75" customHeight="1">
      <c r="A527" s="14"/>
      <c r="B527" s="14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</row>
    <row r="528" spans="1:74" ht="12.75" customHeight="1">
      <c r="A528" s="14"/>
      <c r="B528" s="14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</row>
    <row r="529" spans="1:74" ht="12.75" customHeight="1">
      <c r="A529" s="14"/>
      <c r="B529" s="14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</row>
    <row r="530" spans="1:74" ht="12.75" customHeight="1">
      <c r="A530" s="14"/>
      <c r="B530" s="14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</row>
    <row r="531" spans="1:74" ht="12.75" customHeight="1">
      <c r="A531" s="14"/>
      <c r="B531" s="14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</row>
    <row r="532" spans="1:74" ht="12.75" customHeight="1">
      <c r="A532" s="14"/>
      <c r="B532" s="14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</row>
    <row r="533" spans="1:74" ht="12.75" customHeight="1">
      <c r="A533" s="14"/>
      <c r="B533" s="14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</row>
    <row r="534" spans="1:74" ht="12.75" customHeight="1">
      <c r="A534" s="14"/>
      <c r="B534" s="14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</row>
    <row r="535" spans="1:74" ht="12.75" customHeight="1"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</row>
    <row r="536" spans="1:74" ht="12.75" customHeight="1"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</row>
    <row r="537" spans="1:74" ht="12.75" customHeight="1"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</row>
    <row r="538" spans="1:74" ht="12.75" customHeight="1"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</row>
    <row r="539" spans="1:74" ht="12.75" customHeight="1"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</row>
    <row r="540" spans="1:74" ht="12.75" customHeight="1"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</row>
    <row r="541" spans="1:74" ht="12.75" customHeight="1"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</row>
    <row r="542" spans="1:74" ht="12.75" customHeight="1"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</row>
    <row r="543" spans="1:74" ht="12.75" customHeight="1"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</row>
    <row r="544" spans="1:74" ht="12.75" customHeight="1"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</row>
    <row r="550" spans="31:38" ht="12" customHeight="1">
      <c r="AJ550" s="2"/>
    </row>
    <row r="551" spans="31:38" ht="12" customHeight="1">
      <c r="AE551" s="14"/>
      <c r="AI551" s="14"/>
      <c r="AK551" s="2"/>
    </row>
    <row r="552" spans="31:38" ht="12" customHeight="1">
      <c r="AE552" s="14"/>
      <c r="AI552" s="14"/>
      <c r="AJ552" s="2"/>
    </row>
    <row r="553" spans="31:38" ht="12" customHeight="1">
      <c r="AE553" s="14"/>
      <c r="AI553" s="14"/>
      <c r="AJ553" s="2"/>
    </row>
    <row r="554" spans="31:38" ht="12" customHeight="1">
      <c r="AE554" s="14"/>
      <c r="AI554" s="14"/>
      <c r="AJ554" s="2"/>
    </row>
    <row r="555" spans="31:38" ht="12" customHeight="1">
      <c r="AE555" s="14"/>
      <c r="AI555" s="14"/>
      <c r="AJ555" s="2"/>
    </row>
    <row r="556" spans="31:38" ht="12" customHeight="1">
      <c r="AE556" s="14"/>
      <c r="AI556" s="14"/>
      <c r="AJ556" s="2"/>
    </row>
    <row r="557" spans="31:38" ht="12" customHeight="1">
      <c r="AE557" s="14"/>
      <c r="AI557" s="14"/>
    </row>
    <row r="558" spans="31:38" ht="12" customHeight="1">
      <c r="AE558" s="14"/>
      <c r="AI558" s="14"/>
      <c r="AJ558" s="2"/>
      <c r="AL558" s="14"/>
    </row>
    <row r="559" spans="31:38" ht="12" customHeight="1">
      <c r="AE559" s="14"/>
      <c r="AI559" s="14"/>
      <c r="AJ559" s="2"/>
      <c r="AL559" s="14"/>
    </row>
    <row r="560" spans="31:38" ht="12" customHeight="1">
      <c r="AE560" s="14"/>
      <c r="AI560" s="14"/>
    </row>
    <row r="561" spans="31:35" ht="12" customHeight="1">
      <c r="AE561" s="14"/>
      <c r="AI561" s="14"/>
    </row>
    <row r="562" spans="31:35" ht="12" customHeight="1">
      <c r="AE562" s="14"/>
      <c r="AI562" s="14"/>
    </row>
    <row r="563" spans="31:35" ht="12" customHeight="1">
      <c r="AE563" s="14"/>
      <c r="AI563" s="14"/>
    </row>
    <row r="564" spans="31:35" ht="12" customHeight="1">
      <c r="AE564" s="14"/>
      <c r="AI564" s="14"/>
    </row>
    <row r="565" spans="31:35" ht="12" customHeight="1">
      <c r="AE565" s="14"/>
      <c r="AI565" s="14"/>
    </row>
    <row r="566" spans="31:35" ht="12" customHeight="1">
      <c r="AE566" s="14"/>
      <c r="AI566" s="14"/>
    </row>
    <row r="567" spans="31:35" ht="12" customHeight="1">
      <c r="AE567" s="14"/>
      <c r="AI567" s="14"/>
    </row>
    <row r="568" spans="31:35" ht="12" customHeight="1">
      <c r="AE568" s="14"/>
      <c r="AI568" s="14"/>
    </row>
    <row r="569" spans="31:35" ht="12" customHeight="1">
      <c r="AE569" s="14"/>
      <c r="AI569" s="14"/>
    </row>
    <row r="570" spans="31:35" ht="12" customHeight="1">
      <c r="AE570" s="14"/>
      <c r="AI570" s="14"/>
    </row>
    <row r="571" spans="31:35" ht="12" customHeight="1">
      <c r="AE571" s="14"/>
      <c r="AI571" s="14"/>
    </row>
    <row r="572" spans="31:35" ht="12" customHeight="1">
      <c r="AE572" s="14"/>
      <c r="AI572" s="14"/>
    </row>
    <row r="573" spans="31:35" ht="12" customHeight="1">
      <c r="AE573" s="14"/>
      <c r="AI573" s="14"/>
    </row>
    <row r="574" spans="31:35" ht="12" customHeight="1">
      <c r="AE574" s="14"/>
      <c r="AI574" s="14"/>
    </row>
    <row r="575" spans="31:35" ht="12" customHeight="1">
      <c r="AE575" s="14"/>
      <c r="AI575" s="14"/>
    </row>
    <row r="576" spans="31:35" ht="12" customHeight="1">
      <c r="AE576" s="14"/>
      <c r="AI576" s="14"/>
    </row>
    <row r="577" spans="31:35" ht="12" customHeight="1">
      <c r="AE577" s="14"/>
      <c r="AI577" s="14"/>
    </row>
    <row r="578" spans="31:35" ht="12" customHeight="1">
      <c r="AE578" s="14"/>
      <c r="AI578" s="14"/>
    </row>
    <row r="579" spans="31:35" ht="12" customHeight="1">
      <c r="AE579" s="14"/>
      <c r="AI579" s="14"/>
    </row>
    <row r="580" spans="31:35" ht="12" customHeight="1">
      <c r="AE580" s="14"/>
      <c r="AI580" s="14"/>
    </row>
    <row r="581" spans="31:35" ht="12" customHeight="1">
      <c r="AE581" s="14"/>
      <c r="AI581" s="14"/>
    </row>
    <row r="582" spans="31:35" ht="12" customHeight="1">
      <c r="AE582" s="14"/>
      <c r="AI582" s="14"/>
    </row>
    <row r="583" spans="31:35" ht="12" customHeight="1">
      <c r="AE583" s="14"/>
      <c r="AI583" s="14"/>
    </row>
    <row r="584" spans="31:35" ht="12" customHeight="1">
      <c r="AE584" s="14"/>
      <c r="AI584" s="14"/>
    </row>
    <row r="585" spans="31:35" ht="12" customHeight="1">
      <c r="AE585" s="14"/>
      <c r="AI585" s="14"/>
    </row>
    <row r="586" spans="31:35" ht="12" customHeight="1">
      <c r="AE586" s="14"/>
      <c r="AI586" s="14"/>
    </row>
    <row r="587" spans="31:35" ht="12" customHeight="1">
      <c r="AE587" s="14"/>
      <c r="AI587" s="14"/>
    </row>
    <row r="588" spans="31:35" ht="12" customHeight="1">
      <c r="AE588" s="14"/>
      <c r="AI588" s="14"/>
    </row>
    <row r="589" spans="31:35" ht="12" customHeight="1">
      <c r="AE589" s="14"/>
      <c r="AI589" s="14"/>
    </row>
    <row r="590" spans="31:35" ht="12" customHeight="1">
      <c r="AE590" s="14"/>
      <c r="AI590" s="14"/>
    </row>
    <row r="591" spans="31:35" ht="12" customHeight="1">
      <c r="AE591" s="14"/>
      <c r="AI591" s="14"/>
    </row>
    <row r="592" spans="31:35" ht="12" customHeight="1">
      <c r="AE592" s="14"/>
      <c r="AI592" s="14"/>
    </row>
    <row r="593" spans="31:35" ht="12" customHeight="1">
      <c r="AE593" s="14"/>
      <c r="AI593" s="14"/>
    </row>
    <row r="594" spans="31:35" ht="12" customHeight="1">
      <c r="AE594" s="14"/>
      <c r="AI594" s="14"/>
    </row>
    <row r="595" spans="31:35" ht="12" customHeight="1">
      <c r="AE595" s="14"/>
      <c r="AI595" s="14"/>
    </row>
    <row r="596" spans="31:35" ht="12" customHeight="1">
      <c r="AE596" s="14"/>
      <c r="AI596" s="14"/>
    </row>
    <row r="597" spans="31:35" ht="12" customHeight="1">
      <c r="AE597" s="14"/>
      <c r="AI597" s="14"/>
    </row>
    <row r="598" spans="31:35" ht="12" customHeight="1">
      <c r="AE598" s="14"/>
      <c r="AI598" s="14"/>
    </row>
    <row r="599" spans="31:35" ht="12" customHeight="1">
      <c r="AE599" s="14"/>
      <c r="AI599" s="14"/>
    </row>
    <row r="600" spans="31:35" ht="12" customHeight="1">
      <c r="AE600" s="14"/>
      <c r="AI600" s="14"/>
    </row>
    <row r="601" spans="31:35" ht="12" customHeight="1">
      <c r="AE601" s="14"/>
      <c r="AI601" s="14"/>
    </row>
    <row r="602" spans="31:35" ht="12" customHeight="1">
      <c r="AE602" s="14"/>
      <c r="AI602" s="14"/>
    </row>
    <row r="603" spans="31:35" ht="12" customHeight="1">
      <c r="AE603" s="14"/>
      <c r="AI603" s="14"/>
    </row>
    <row r="604" spans="31:35" ht="12" customHeight="1">
      <c r="AE604" s="14"/>
      <c r="AI604" s="14"/>
    </row>
    <row r="605" spans="31:35" ht="12" customHeight="1">
      <c r="AE605" s="14"/>
      <c r="AI605" s="14"/>
    </row>
    <row r="606" spans="31:35" ht="12" customHeight="1">
      <c r="AE606" s="14"/>
      <c r="AI606" s="14"/>
    </row>
    <row r="607" spans="31:35" ht="12" customHeight="1">
      <c r="AE607" s="14"/>
      <c r="AI607" s="14"/>
    </row>
    <row r="608" spans="31:35" ht="12" customHeight="1">
      <c r="AE608" s="14"/>
      <c r="AI608" s="14"/>
    </row>
    <row r="609" spans="31:35" ht="12" customHeight="1">
      <c r="AE609" s="14"/>
      <c r="AI609" s="14"/>
    </row>
    <row r="610" spans="31:35" ht="12" customHeight="1">
      <c r="AE610" s="14"/>
      <c r="AI610" s="14"/>
    </row>
    <row r="611" spans="31:35" ht="12" customHeight="1">
      <c r="AE611" s="14"/>
      <c r="AI611" s="14"/>
    </row>
    <row r="612" spans="31:35" ht="12" customHeight="1">
      <c r="AE612" s="14"/>
      <c r="AI612" s="14"/>
    </row>
    <row r="613" spans="31:35" ht="12" customHeight="1">
      <c r="AE613" s="14"/>
      <c r="AI613" s="14"/>
    </row>
    <row r="614" spans="31:35" ht="12" customHeight="1">
      <c r="AE614" s="14"/>
      <c r="AI614" s="14"/>
    </row>
    <row r="615" spans="31:35" ht="12" customHeight="1">
      <c r="AE615" s="14"/>
      <c r="AI615" s="14"/>
    </row>
    <row r="616" spans="31:35" ht="12" customHeight="1">
      <c r="AE616" s="14"/>
      <c r="AI616" s="14"/>
    </row>
    <row r="617" spans="31:35" ht="12" customHeight="1">
      <c r="AE617" s="14"/>
      <c r="AI617" s="14"/>
    </row>
    <row r="618" spans="31:35" ht="12" customHeight="1">
      <c r="AE618" s="14"/>
      <c r="AI618" s="14"/>
    </row>
    <row r="619" spans="31:35" ht="12" customHeight="1">
      <c r="AE619" s="14"/>
      <c r="AI619" s="14"/>
    </row>
    <row r="620" spans="31:35" ht="12" customHeight="1">
      <c r="AE620" s="14"/>
      <c r="AI620" s="14"/>
    </row>
    <row r="621" spans="31:35" ht="12" customHeight="1">
      <c r="AE621" s="14"/>
      <c r="AI621" s="14"/>
    </row>
    <row r="622" spans="31:35" ht="12" customHeight="1">
      <c r="AE622" s="14"/>
      <c r="AI622" s="14"/>
    </row>
    <row r="623" spans="31:35" ht="12" customHeight="1">
      <c r="AE623" s="14"/>
      <c r="AI623" s="14"/>
    </row>
    <row r="624" spans="31:35" ht="12" customHeight="1">
      <c r="AE624" s="14"/>
      <c r="AI624" s="14"/>
    </row>
    <row r="625" spans="31:35" ht="12" customHeight="1">
      <c r="AE625" s="14"/>
      <c r="AI625" s="14"/>
    </row>
    <row r="626" spans="31:35" ht="12" customHeight="1">
      <c r="AE626" s="14"/>
      <c r="AI626" s="14"/>
    </row>
    <row r="627" spans="31:35" ht="12" customHeight="1">
      <c r="AE627" s="14"/>
      <c r="AI627" s="14"/>
    </row>
    <row r="628" spans="31:35" ht="12" customHeight="1">
      <c r="AE628" s="14"/>
      <c r="AI628" s="14"/>
    </row>
    <row r="629" spans="31:35" ht="12" customHeight="1">
      <c r="AE629" s="14"/>
      <c r="AI629" s="14"/>
    </row>
    <row r="630" spans="31:35" ht="12" customHeight="1">
      <c r="AE630" s="14"/>
      <c r="AI630" s="14"/>
    </row>
    <row r="631" spans="31:35" ht="12" customHeight="1">
      <c r="AE631" s="14"/>
      <c r="AI631" s="14"/>
    </row>
    <row r="632" spans="31:35" ht="12" customHeight="1">
      <c r="AE632" s="14"/>
      <c r="AI632" s="14"/>
    </row>
    <row r="633" spans="31:35" ht="12" customHeight="1">
      <c r="AE633" s="14"/>
      <c r="AI633" s="14"/>
    </row>
    <row r="634" spans="31:35" ht="12" customHeight="1">
      <c r="AE634" s="14"/>
      <c r="AI634" s="14"/>
    </row>
    <row r="635" spans="31:35" ht="12" customHeight="1">
      <c r="AE635" s="14"/>
      <c r="AI635" s="14"/>
    </row>
    <row r="636" spans="31:35" ht="12" customHeight="1">
      <c r="AE636" s="14"/>
      <c r="AI636" s="14"/>
    </row>
    <row r="637" spans="31:35" ht="12" customHeight="1">
      <c r="AE637" s="14"/>
      <c r="AI637" s="14"/>
    </row>
    <row r="638" spans="31:35" ht="12" customHeight="1">
      <c r="AE638" s="14"/>
      <c r="AI638" s="14"/>
    </row>
    <row r="639" spans="31:35" ht="12" customHeight="1">
      <c r="AE639" s="14"/>
      <c r="AI639" s="14"/>
    </row>
    <row r="640" spans="31:35" ht="12" customHeight="1">
      <c r="AE640" s="14"/>
      <c r="AI640" s="14"/>
    </row>
    <row r="641" spans="31:35" ht="12" customHeight="1">
      <c r="AE641" s="14"/>
      <c r="AI641" s="14"/>
    </row>
    <row r="642" spans="31:35" ht="12" customHeight="1">
      <c r="AE642" s="14"/>
      <c r="AI642" s="14"/>
    </row>
    <row r="643" spans="31:35" ht="12" customHeight="1">
      <c r="AE643" s="14"/>
      <c r="AI643" s="14"/>
    </row>
    <row r="644" spans="31:35" ht="12" customHeight="1">
      <c r="AE644" s="14"/>
      <c r="AI644" s="14"/>
    </row>
    <row r="645" spans="31:35" ht="12" customHeight="1">
      <c r="AE645" s="14"/>
      <c r="AI645" s="14"/>
    </row>
    <row r="646" spans="31:35" ht="12" customHeight="1">
      <c r="AE646" s="14"/>
      <c r="AI646" s="14"/>
    </row>
    <row r="647" spans="31:35" ht="12" customHeight="1">
      <c r="AE647" s="14"/>
      <c r="AI647" s="14"/>
    </row>
    <row r="648" spans="31:35" ht="12" customHeight="1">
      <c r="AE648" s="14"/>
      <c r="AI648" s="14"/>
    </row>
    <row r="649" spans="31:35" ht="12" customHeight="1">
      <c r="AE649" s="14"/>
      <c r="AI649" s="14"/>
    </row>
    <row r="650" spans="31:35" ht="12" customHeight="1">
      <c r="AE650" s="14"/>
      <c r="AI650" s="14"/>
    </row>
    <row r="651" spans="31:35" ht="12" customHeight="1">
      <c r="AE651" s="14"/>
      <c r="AI651" s="14"/>
    </row>
    <row r="652" spans="31:35" ht="12" customHeight="1">
      <c r="AE652" s="14"/>
      <c r="AI652" s="14"/>
    </row>
    <row r="653" spans="31:35" ht="12" customHeight="1">
      <c r="AE653" s="14"/>
      <c r="AI653" s="14"/>
    </row>
    <row r="654" spans="31:35" ht="12" customHeight="1">
      <c r="AE654" s="14"/>
      <c r="AI654" s="14"/>
    </row>
    <row r="655" spans="31:35" ht="12" customHeight="1">
      <c r="AE655" s="14"/>
      <c r="AI655" s="14"/>
    </row>
    <row r="656" spans="31:35" ht="12" customHeight="1">
      <c r="AE656" s="14"/>
      <c r="AI656" s="14"/>
    </row>
    <row r="657" spans="31:35" ht="12" customHeight="1">
      <c r="AE657" s="14"/>
      <c r="AI657" s="14"/>
    </row>
    <row r="658" spans="31:35" ht="12" customHeight="1">
      <c r="AE658" s="14"/>
      <c r="AI658" s="14"/>
    </row>
    <row r="659" spans="31:35" ht="12" customHeight="1">
      <c r="AE659" s="14"/>
      <c r="AI659" s="14"/>
    </row>
    <row r="660" spans="31:35" ht="12" customHeight="1">
      <c r="AE660" s="14"/>
      <c r="AI660" s="14"/>
    </row>
    <row r="661" spans="31:35" ht="12" customHeight="1">
      <c r="AE661" s="14"/>
      <c r="AI661" s="14"/>
    </row>
    <row r="662" spans="31:35" ht="12" customHeight="1">
      <c r="AE662" s="14"/>
      <c r="AI662" s="14"/>
    </row>
    <row r="663" spans="31:35" ht="12" customHeight="1">
      <c r="AE663" s="14"/>
      <c r="AI663" s="14"/>
    </row>
    <row r="664" spans="31:35" ht="12" customHeight="1">
      <c r="AE664" s="14"/>
      <c r="AI664" s="14"/>
    </row>
    <row r="665" spans="31:35" ht="12" customHeight="1">
      <c r="AE665" s="14"/>
      <c r="AI665" s="14"/>
    </row>
    <row r="666" spans="31:35" ht="12" customHeight="1">
      <c r="AE666" s="14"/>
      <c r="AI666" s="14"/>
    </row>
    <row r="667" spans="31:35" ht="12" customHeight="1">
      <c r="AE667" s="14"/>
      <c r="AI667" s="14"/>
    </row>
    <row r="668" spans="31:35" ht="12" customHeight="1">
      <c r="AE668" s="14"/>
      <c r="AI668" s="14"/>
    </row>
    <row r="669" spans="31:35" ht="12" customHeight="1">
      <c r="AE669" s="14"/>
      <c r="AI669" s="14"/>
    </row>
    <row r="670" spans="31:35" ht="12" customHeight="1">
      <c r="AE670" s="14"/>
      <c r="AI670" s="14"/>
    </row>
    <row r="671" spans="31:35" ht="12" customHeight="1">
      <c r="AE671" s="14"/>
      <c r="AI671" s="14"/>
    </row>
    <row r="672" spans="31:35" ht="12" customHeight="1">
      <c r="AE672" s="14"/>
      <c r="AI672" s="14"/>
    </row>
    <row r="673" spans="31:35" ht="12" customHeight="1">
      <c r="AE673" s="14"/>
      <c r="AI673" s="14"/>
    </row>
    <row r="674" spans="31:35" ht="12" customHeight="1">
      <c r="AE674" s="14"/>
      <c r="AI674" s="14"/>
    </row>
    <row r="675" spans="31:35" ht="12" customHeight="1">
      <c r="AE675" s="14"/>
      <c r="AI675" s="14"/>
    </row>
    <row r="676" spans="31:35" ht="12" customHeight="1">
      <c r="AE676" s="14"/>
      <c r="AI676" s="14"/>
    </row>
    <row r="677" spans="31:35" ht="12" customHeight="1">
      <c r="AE677" s="14"/>
      <c r="AI677" s="14"/>
    </row>
    <row r="678" spans="31:35" ht="12" customHeight="1">
      <c r="AE678" s="14"/>
      <c r="AI678" s="14"/>
    </row>
    <row r="679" spans="31:35" ht="12" customHeight="1">
      <c r="AE679" s="14"/>
      <c r="AI679" s="14"/>
    </row>
    <row r="680" spans="31:35" ht="12" customHeight="1">
      <c r="AE680" s="14"/>
      <c r="AI680" s="14"/>
    </row>
    <row r="681" spans="31:35" ht="12" customHeight="1">
      <c r="AE681" s="14"/>
      <c r="AI681" s="14"/>
    </row>
    <row r="682" spans="31:35" ht="12" customHeight="1">
      <c r="AE682" s="14"/>
      <c r="AI682" s="14"/>
    </row>
    <row r="683" spans="31:35" ht="12" customHeight="1">
      <c r="AE683" s="14"/>
      <c r="AI683" s="14"/>
    </row>
    <row r="684" spans="31:35" ht="12" customHeight="1">
      <c r="AE684" s="14"/>
      <c r="AI684" s="14"/>
    </row>
    <row r="685" spans="31:35" ht="12" customHeight="1">
      <c r="AE685" s="14"/>
      <c r="AI685" s="14"/>
    </row>
    <row r="686" spans="31:35" ht="12" customHeight="1">
      <c r="AE686" s="14"/>
      <c r="AI686" s="14"/>
    </row>
    <row r="687" spans="31:35" ht="12" customHeight="1">
      <c r="AE687" s="14"/>
      <c r="AI687" s="14"/>
    </row>
    <row r="688" spans="31:35" ht="12" customHeight="1">
      <c r="AE688" s="14"/>
      <c r="AI688" s="14"/>
    </row>
    <row r="689" spans="31:35" ht="12" customHeight="1">
      <c r="AE689" s="14"/>
      <c r="AI689" s="14"/>
    </row>
    <row r="690" spans="31:35" ht="12" customHeight="1">
      <c r="AE690" s="14"/>
      <c r="AI690" s="14"/>
    </row>
    <row r="691" spans="31:35" ht="12" customHeight="1">
      <c r="AE691" s="14"/>
      <c r="AI691" s="14"/>
    </row>
    <row r="692" spans="31:35" ht="12" customHeight="1">
      <c r="AE692" s="14"/>
      <c r="AI692" s="14"/>
    </row>
    <row r="693" spans="31:35" ht="12" customHeight="1">
      <c r="AE693" s="14"/>
      <c r="AI693" s="14"/>
    </row>
    <row r="694" spans="31:35" ht="12" customHeight="1">
      <c r="AE694" s="14"/>
      <c r="AI694" s="14"/>
    </row>
    <row r="695" spans="31:35" ht="12" customHeight="1">
      <c r="AE695" s="14"/>
      <c r="AI695" s="14"/>
    </row>
    <row r="696" spans="31:35" ht="12" customHeight="1">
      <c r="AE696" s="14"/>
      <c r="AI696" s="14"/>
    </row>
    <row r="697" spans="31:35" ht="12" customHeight="1">
      <c r="AE697" s="14"/>
      <c r="AI697" s="14"/>
    </row>
    <row r="698" spans="31:35" ht="12" customHeight="1">
      <c r="AE698" s="14"/>
      <c r="AI698" s="14"/>
    </row>
    <row r="699" spans="31:35" ht="12" customHeight="1">
      <c r="AE699" s="14"/>
      <c r="AI699" s="14"/>
    </row>
    <row r="700" spans="31:35" ht="12" customHeight="1">
      <c r="AE700" s="14"/>
      <c r="AI700" s="14"/>
    </row>
    <row r="701" spans="31:35" ht="12" customHeight="1">
      <c r="AE701" s="14"/>
      <c r="AI701" s="14"/>
    </row>
    <row r="702" spans="31:35" ht="12" customHeight="1">
      <c r="AE702" s="14"/>
      <c r="AI702" s="14"/>
    </row>
    <row r="703" spans="31:35" ht="12" customHeight="1">
      <c r="AE703" s="14"/>
      <c r="AI703" s="14"/>
    </row>
    <row r="704" spans="31:35" ht="12" customHeight="1">
      <c r="AE704" s="14"/>
      <c r="AI704" s="14"/>
    </row>
    <row r="705" spans="31:35" ht="12" customHeight="1">
      <c r="AE705" s="14"/>
      <c r="AI705" s="14"/>
    </row>
    <row r="706" spans="31:35" ht="12" customHeight="1">
      <c r="AE706" s="14"/>
      <c r="AI706" s="14"/>
    </row>
    <row r="707" spans="31:35" ht="12" customHeight="1">
      <c r="AE707" s="14"/>
      <c r="AI707" s="14"/>
    </row>
    <row r="708" spans="31:35" ht="12" customHeight="1">
      <c r="AE708" s="14"/>
      <c r="AI708" s="14"/>
    </row>
    <row r="709" spans="31:35" ht="12" customHeight="1">
      <c r="AE709" s="14"/>
      <c r="AI709" s="14"/>
    </row>
    <row r="710" spans="31:35" ht="12" customHeight="1">
      <c r="AE710" s="14"/>
      <c r="AI710" s="14"/>
    </row>
    <row r="711" spans="31:35" ht="12" customHeight="1">
      <c r="AE711" s="14"/>
      <c r="AI711" s="14"/>
    </row>
    <row r="712" spans="31:35" ht="12" customHeight="1">
      <c r="AE712" s="14"/>
      <c r="AI712" s="14"/>
    </row>
    <row r="713" spans="31:35" ht="12" customHeight="1">
      <c r="AE713" s="14"/>
      <c r="AI713" s="14"/>
    </row>
    <row r="714" spans="31:35" ht="12" customHeight="1">
      <c r="AE714" s="14"/>
      <c r="AI714" s="14"/>
    </row>
    <row r="715" spans="31:35" ht="12" customHeight="1">
      <c r="AE715" s="14"/>
      <c r="AI715" s="14"/>
    </row>
    <row r="716" spans="31:35" ht="12" customHeight="1">
      <c r="AE716" s="14"/>
      <c r="AI716" s="14"/>
    </row>
    <row r="717" spans="31:35" ht="12" customHeight="1">
      <c r="AE717" s="14"/>
      <c r="AI717" s="14"/>
    </row>
    <row r="718" spans="31:35" ht="12" customHeight="1">
      <c r="AE718" s="14"/>
      <c r="AI718" s="14"/>
    </row>
    <row r="719" spans="31:35" ht="12" customHeight="1">
      <c r="AE719" s="14"/>
      <c r="AI719" s="14"/>
    </row>
    <row r="720" spans="31:35" ht="12" customHeight="1">
      <c r="AE720" s="14"/>
      <c r="AI720" s="14"/>
    </row>
    <row r="721" spans="31:35" ht="12" customHeight="1">
      <c r="AE721" s="14"/>
      <c r="AI721" s="14"/>
    </row>
    <row r="722" spans="31:35" ht="12" customHeight="1">
      <c r="AE722" s="14"/>
      <c r="AI722" s="14"/>
    </row>
    <row r="723" spans="31:35" ht="12" customHeight="1">
      <c r="AE723" s="14"/>
      <c r="AI723" s="14"/>
    </row>
    <row r="724" spans="31:35" ht="12" customHeight="1">
      <c r="AE724" s="14"/>
      <c r="AI724" s="14"/>
    </row>
    <row r="725" spans="31:35" ht="12" customHeight="1">
      <c r="AE725" s="14"/>
      <c r="AI725" s="14"/>
    </row>
    <row r="726" spans="31:35" ht="12" customHeight="1">
      <c r="AE726" s="14"/>
      <c r="AI726" s="14"/>
    </row>
    <row r="727" spans="31:35" ht="12" customHeight="1">
      <c r="AE727" s="14"/>
      <c r="AI727" s="14"/>
    </row>
    <row r="728" spans="31:35" ht="12" customHeight="1">
      <c r="AE728" s="14"/>
      <c r="AI728" s="14"/>
    </row>
  </sheetData>
  <mergeCells count="1">
    <mergeCell ref="BB5:BD5"/>
  </mergeCells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2"/>
  <sheetViews>
    <sheetView workbookViewId="0">
      <selection activeCell="E22" sqref="E22"/>
    </sheetView>
  </sheetViews>
  <sheetFormatPr baseColWidth="10" defaultColWidth="9" defaultRowHeight="12" customHeight="1" x14ac:dyDescent="0"/>
  <cols>
    <col min="1" max="1" width="5.5" customWidth="1"/>
    <col min="2" max="2" width="12.5" customWidth="1"/>
    <col min="3" max="3" width="16.5" customWidth="1"/>
    <col min="4" max="4" width="14.1640625" customWidth="1"/>
    <col min="5" max="5" width="14.5" customWidth="1"/>
    <col min="6" max="7" width="17" customWidth="1"/>
    <col min="8" max="8" width="3.6640625" customWidth="1"/>
    <col min="9" max="9" width="17.33203125" customWidth="1"/>
    <col min="10" max="10" width="13.6640625" customWidth="1"/>
    <col min="11" max="11" width="14.5" customWidth="1"/>
    <col min="12" max="12" width="16.83203125" customWidth="1"/>
    <col min="13" max="13" width="17.6640625" customWidth="1"/>
  </cols>
  <sheetData>
    <row r="1" spans="1:21" ht="30" customHeight="1">
      <c r="D1" s="94" t="s">
        <v>164</v>
      </c>
    </row>
    <row r="2" spans="1:21" s="89" customFormat="1" ht="30" customHeight="1">
      <c r="C2" s="105" t="s">
        <v>88</v>
      </c>
      <c r="I2" s="105" t="s">
        <v>89</v>
      </c>
    </row>
    <row r="4" spans="1:21" ht="12.75" customHeight="1">
      <c r="A4" s="7"/>
      <c r="B4" s="108" t="s">
        <v>5</v>
      </c>
      <c r="C4" s="106" t="s">
        <v>6</v>
      </c>
      <c r="D4" s="106" t="s">
        <v>6</v>
      </c>
      <c r="E4" s="106" t="s">
        <v>6</v>
      </c>
      <c r="F4" s="106" t="s">
        <v>6</v>
      </c>
      <c r="G4" s="106" t="s">
        <v>6</v>
      </c>
      <c r="H4" s="7"/>
      <c r="I4" s="6" t="s">
        <v>6</v>
      </c>
      <c r="J4" s="6" t="s">
        <v>6</v>
      </c>
      <c r="K4" s="6" t="s">
        <v>6</v>
      </c>
      <c r="L4" s="6" t="s">
        <v>6</v>
      </c>
      <c r="M4" s="6" t="s">
        <v>6</v>
      </c>
      <c r="N4" s="7"/>
      <c r="O4" s="7"/>
      <c r="P4" s="7"/>
      <c r="Q4" s="7"/>
      <c r="R4" s="7"/>
      <c r="S4" s="7"/>
      <c r="T4" s="7"/>
      <c r="U4" s="7"/>
    </row>
    <row r="5" spans="1:21" ht="12.75" customHeight="1">
      <c r="A5" s="7"/>
      <c r="B5" s="109" t="s">
        <v>10</v>
      </c>
      <c r="C5" s="106" t="s">
        <v>90</v>
      </c>
      <c r="D5" s="106" t="s">
        <v>90</v>
      </c>
      <c r="E5" s="106" t="s">
        <v>90</v>
      </c>
      <c r="F5" s="106" t="s">
        <v>90</v>
      </c>
      <c r="G5" s="106" t="s">
        <v>90</v>
      </c>
      <c r="H5" s="7"/>
      <c r="I5" s="6" t="s">
        <v>91</v>
      </c>
      <c r="J5" s="6" t="s">
        <v>91</v>
      </c>
      <c r="K5" s="6" t="s">
        <v>91</v>
      </c>
      <c r="L5" s="6" t="s">
        <v>91</v>
      </c>
      <c r="M5" s="6" t="s">
        <v>91</v>
      </c>
      <c r="N5" s="7"/>
      <c r="O5" s="7"/>
      <c r="P5" s="7"/>
      <c r="Q5" s="7"/>
      <c r="R5" s="7"/>
      <c r="S5" s="7"/>
      <c r="T5" s="7"/>
      <c r="U5" s="7"/>
    </row>
    <row r="6" spans="1:21" ht="12.75" customHeight="1">
      <c r="A6" s="7"/>
      <c r="B6" s="108" t="s">
        <v>36</v>
      </c>
      <c r="C6" s="106" t="s">
        <v>92</v>
      </c>
      <c r="D6" s="106" t="s">
        <v>93</v>
      </c>
      <c r="E6" s="106" t="s">
        <v>94</v>
      </c>
      <c r="F6" s="106" t="s">
        <v>95</v>
      </c>
      <c r="G6" s="106" t="s">
        <v>96</v>
      </c>
      <c r="H6" s="7"/>
      <c r="I6" s="6" t="s">
        <v>92</v>
      </c>
      <c r="J6" s="6" t="s">
        <v>93</v>
      </c>
      <c r="K6" s="6" t="s">
        <v>94</v>
      </c>
      <c r="L6" s="6" t="s">
        <v>95</v>
      </c>
      <c r="M6" s="6" t="s">
        <v>96</v>
      </c>
      <c r="N6" s="7"/>
      <c r="O6" s="7"/>
      <c r="P6" s="7"/>
      <c r="Q6" s="7"/>
      <c r="R6" s="7"/>
      <c r="S6" s="7"/>
      <c r="T6" s="7"/>
      <c r="U6" s="7"/>
    </row>
    <row r="7" spans="1:21" ht="12.75" customHeight="1">
      <c r="A7" s="7"/>
      <c r="B7" s="108" t="s">
        <v>97</v>
      </c>
      <c r="C7" s="107" t="s">
        <v>98</v>
      </c>
      <c r="D7" s="107" t="s">
        <v>99</v>
      </c>
      <c r="E7" s="107" t="s">
        <v>99</v>
      </c>
      <c r="F7" s="107" t="s">
        <v>100</v>
      </c>
      <c r="G7" s="107" t="s">
        <v>100</v>
      </c>
      <c r="H7" s="11"/>
      <c r="I7" s="10" t="s">
        <v>98</v>
      </c>
      <c r="J7" s="10" t="s">
        <v>99</v>
      </c>
      <c r="K7" s="10" t="s">
        <v>99</v>
      </c>
      <c r="L7" s="10" t="s">
        <v>100</v>
      </c>
      <c r="M7" s="10" t="s">
        <v>100</v>
      </c>
      <c r="N7" s="11"/>
      <c r="O7" s="11"/>
      <c r="P7" s="11"/>
      <c r="Q7" s="11"/>
      <c r="R7" s="11"/>
      <c r="S7" s="7"/>
      <c r="T7" s="7"/>
      <c r="U7" s="7"/>
    </row>
    <row r="8" spans="1:21" ht="12.75" customHeight="1">
      <c r="A8" s="12" t="s">
        <v>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12.75" customHeight="1">
      <c r="A9" s="13">
        <v>1400</v>
      </c>
      <c r="B9" s="7"/>
      <c r="C9" s="7"/>
      <c r="D9" s="7"/>
      <c r="E9" s="7"/>
      <c r="F9" s="7"/>
      <c r="G9" s="7"/>
      <c r="H9" s="7"/>
      <c r="I9" s="16"/>
      <c r="J9" s="16"/>
      <c r="K9" s="16"/>
      <c r="L9" s="16"/>
      <c r="M9" s="16"/>
    </row>
    <row r="10" spans="1:21" ht="12.75" customHeight="1">
      <c r="A10" s="13">
        <v>1401</v>
      </c>
      <c r="B10" s="7"/>
      <c r="C10" s="7"/>
      <c r="D10" s="7"/>
      <c r="E10" s="7"/>
      <c r="F10" s="7"/>
      <c r="G10" s="7"/>
      <c r="H10" s="7"/>
      <c r="I10" s="16"/>
      <c r="J10" s="16"/>
      <c r="K10" s="16"/>
      <c r="L10" s="16"/>
      <c r="M10" s="16"/>
    </row>
    <row r="11" spans="1:21" ht="12.75" customHeight="1">
      <c r="A11" s="13">
        <v>1402</v>
      </c>
      <c r="B11" s="7"/>
      <c r="C11" s="7"/>
      <c r="D11" s="7"/>
      <c r="E11" s="7"/>
      <c r="F11" s="7"/>
      <c r="G11" s="7"/>
      <c r="H11" s="7"/>
      <c r="I11" s="16"/>
      <c r="J11" s="16"/>
      <c r="K11" s="16"/>
      <c r="L11" s="16"/>
      <c r="M11" s="16"/>
    </row>
    <row r="12" spans="1:21" ht="12.75" customHeight="1">
      <c r="A12" s="13">
        <v>1403</v>
      </c>
      <c r="B12" s="7"/>
      <c r="C12" s="7"/>
      <c r="D12" s="7"/>
      <c r="E12" s="7"/>
      <c r="F12" s="7"/>
      <c r="G12" s="7"/>
      <c r="H12" s="7"/>
      <c r="I12" s="16"/>
      <c r="J12" s="16"/>
      <c r="K12" s="16"/>
      <c r="L12" s="16"/>
      <c r="M12" s="16"/>
    </row>
    <row r="13" spans="1:21" ht="12.75" customHeight="1">
      <c r="A13" s="13">
        <v>1404</v>
      </c>
      <c r="B13" s="7"/>
      <c r="C13" s="7"/>
      <c r="D13" s="7"/>
      <c r="E13" s="7"/>
      <c r="F13" s="7"/>
      <c r="G13" s="7"/>
      <c r="H13" s="7"/>
      <c r="I13" s="16"/>
      <c r="J13" s="16"/>
      <c r="K13" s="16"/>
      <c r="L13" s="16"/>
      <c r="M13" s="16"/>
    </row>
    <row r="14" spans="1:21" ht="12.75" customHeight="1">
      <c r="A14" s="13">
        <v>1405</v>
      </c>
      <c r="B14" s="7"/>
      <c r="C14" s="7"/>
      <c r="D14" s="7"/>
      <c r="E14" s="7"/>
      <c r="F14" s="7"/>
      <c r="G14" s="7"/>
      <c r="H14" s="7"/>
      <c r="I14" s="16"/>
      <c r="J14" s="16"/>
      <c r="K14" s="16"/>
      <c r="L14" s="16"/>
      <c r="M14" s="16"/>
    </row>
    <row r="15" spans="1:21" ht="12.75" customHeight="1">
      <c r="A15" s="13">
        <v>1406</v>
      </c>
      <c r="B15" s="7"/>
      <c r="C15" s="7"/>
      <c r="D15" s="7"/>
      <c r="E15" s="7"/>
      <c r="F15" s="7"/>
      <c r="G15" s="7"/>
      <c r="H15" s="7"/>
      <c r="I15" s="16"/>
      <c r="J15" s="16"/>
      <c r="K15" s="16"/>
      <c r="L15" s="16"/>
      <c r="M15" s="16"/>
    </row>
    <row r="16" spans="1:21" ht="12.75" customHeight="1">
      <c r="A16" s="13">
        <v>1407</v>
      </c>
      <c r="B16" s="7"/>
      <c r="C16" s="7"/>
      <c r="D16" s="7"/>
      <c r="E16" s="7"/>
      <c r="F16" s="7"/>
      <c r="G16" s="7"/>
      <c r="H16" s="7"/>
      <c r="I16" s="16"/>
      <c r="J16" s="16"/>
      <c r="K16" s="16"/>
      <c r="L16" s="16"/>
      <c r="M16" s="16"/>
    </row>
    <row r="17" spans="1:13" ht="12.75" customHeight="1">
      <c r="A17" s="13">
        <v>1408</v>
      </c>
      <c r="B17" s="7"/>
      <c r="C17" s="7"/>
      <c r="D17" s="7"/>
      <c r="E17" s="7"/>
      <c r="F17" s="7"/>
      <c r="G17" s="7"/>
      <c r="H17" s="7"/>
      <c r="I17" s="16"/>
      <c r="J17" s="16"/>
      <c r="K17" s="16"/>
      <c r="L17" s="16"/>
      <c r="M17" s="16"/>
    </row>
    <row r="18" spans="1:13" ht="12.75" customHeight="1">
      <c r="A18" s="13">
        <v>1409</v>
      </c>
      <c r="B18" s="7"/>
      <c r="C18" s="7"/>
      <c r="D18" s="7"/>
      <c r="E18" s="7"/>
      <c r="F18" s="7"/>
      <c r="G18" s="7"/>
      <c r="H18" s="7"/>
      <c r="I18" s="16"/>
      <c r="J18" s="16"/>
      <c r="K18" s="16"/>
      <c r="L18" s="16"/>
      <c r="M18" s="16"/>
    </row>
    <row r="19" spans="1:13" ht="12.75" customHeight="1">
      <c r="A19" s="13">
        <v>1410</v>
      </c>
      <c r="B19" s="7"/>
      <c r="C19" s="7"/>
      <c r="D19" s="7"/>
      <c r="E19" s="7"/>
      <c r="F19" s="7"/>
      <c r="G19" s="7"/>
      <c r="H19" s="7"/>
      <c r="I19" s="16"/>
      <c r="J19" s="16"/>
      <c r="K19" s="16"/>
      <c r="L19" s="16"/>
      <c r="M19" s="16"/>
    </row>
    <row r="20" spans="1:13" ht="12.75" customHeight="1">
      <c r="A20" s="13">
        <v>1411</v>
      </c>
      <c r="B20" s="7"/>
      <c r="C20" s="7"/>
      <c r="D20" s="7"/>
      <c r="E20" s="7"/>
      <c r="F20" s="7"/>
      <c r="G20" s="7"/>
      <c r="H20" s="7"/>
      <c r="I20" s="16"/>
      <c r="J20" s="16"/>
      <c r="K20" s="16"/>
      <c r="L20" s="16"/>
      <c r="M20" s="16"/>
    </row>
    <row r="21" spans="1:13" ht="12.75" customHeight="1">
      <c r="A21" s="13">
        <v>1412</v>
      </c>
      <c r="B21" s="7"/>
      <c r="C21" s="7"/>
      <c r="D21" s="7"/>
      <c r="E21" s="7"/>
      <c r="F21" s="7"/>
      <c r="G21" s="7"/>
      <c r="H21" s="7"/>
      <c r="I21" s="16"/>
      <c r="J21" s="16"/>
      <c r="K21" s="16"/>
      <c r="L21" s="16"/>
      <c r="M21" s="16"/>
    </row>
    <row r="22" spans="1:13" ht="12.75" customHeight="1">
      <c r="A22" s="13">
        <v>1413</v>
      </c>
      <c r="B22" s="7"/>
      <c r="C22" s="7"/>
      <c r="D22" s="7"/>
      <c r="E22" s="7"/>
      <c r="F22" s="7"/>
      <c r="G22" s="7"/>
      <c r="H22" s="7"/>
      <c r="I22" s="16"/>
      <c r="J22" s="16"/>
      <c r="K22" s="16"/>
      <c r="L22" s="16"/>
      <c r="M22" s="16"/>
    </row>
    <row r="23" spans="1:13" ht="12.75" customHeight="1">
      <c r="A23" s="13">
        <v>1414</v>
      </c>
      <c r="B23" s="7"/>
      <c r="C23" s="7"/>
      <c r="D23" s="7"/>
      <c r="E23" s="7"/>
      <c r="F23" s="7"/>
      <c r="G23" s="7"/>
      <c r="H23" s="7"/>
      <c r="I23" s="16"/>
      <c r="J23" s="16"/>
      <c r="K23" s="16"/>
      <c r="L23" s="16"/>
      <c r="M23" s="16"/>
    </row>
    <row r="24" spans="1:13" ht="12.75" customHeight="1">
      <c r="A24" s="13">
        <v>1415</v>
      </c>
      <c r="B24" s="7"/>
      <c r="C24" s="7"/>
      <c r="D24" s="7"/>
      <c r="E24" s="7"/>
      <c r="F24" s="7"/>
      <c r="G24" s="7"/>
      <c r="H24" s="7"/>
      <c r="I24" s="16"/>
      <c r="J24" s="16"/>
      <c r="K24" s="16"/>
      <c r="L24" s="16"/>
      <c r="M24" s="16"/>
    </row>
    <row r="25" spans="1:13" ht="12.75" customHeight="1">
      <c r="A25" s="13">
        <v>1416</v>
      </c>
      <c r="B25" s="7"/>
      <c r="C25" s="7"/>
      <c r="D25" s="7"/>
      <c r="E25" s="7"/>
      <c r="F25" s="7"/>
      <c r="G25" s="7"/>
      <c r="H25" s="7"/>
      <c r="I25" s="16"/>
      <c r="J25" s="16"/>
      <c r="K25" s="16"/>
      <c r="L25" s="16"/>
      <c r="M25" s="16"/>
    </row>
    <row r="26" spans="1:13" ht="12.75" customHeight="1">
      <c r="A26" s="13">
        <v>1417</v>
      </c>
      <c r="B26" s="7"/>
      <c r="C26" s="7"/>
      <c r="D26" s="7"/>
      <c r="E26" s="7"/>
      <c r="F26" s="7"/>
      <c r="G26" s="7"/>
      <c r="H26" s="7"/>
      <c r="I26" s="16"/>
      <c r="J26" s="16"/>
      <c r="K26" s="16"/>
      <c r="L26" s="16"/>
      <c r="M26" s="16"/>
    </row>
    <row r="27" spans="1:13" ht="12.75" customHeight="1">
      <c r="A27" s="13">
        <v>1418</v>
      </c>
      <c r="B27" s="7"/>
      <c r="C27" s="7"/>
      <c r="D27" s="7"/>
      <c r="E27" s="7"/>
      <c r="F27" s="7"/>
      <c r="G27" s="7"/>
      <c r="H27" s="7"/>
      <c r="I27" s="16"/>
      <c r="J27" s="16"/>
      <c r="K27" s="16"/>
      <c r="L27" s="16"/>
      <c r="M27" s="16"/>
    </row>
    <row r="28" spans="1:13" ht="12.75" customHeight="1">
      <c r="A28" s="13">
        <v>1419</v>
      </c>
      <c r="B28" s="7"/>
      <c r="C28" s="7"/>
      <c r="D28" s="7"/>
      <c r="E28" s="7"/>
      <c r="F28" s="7"/>
      <c r="G28" s="7"/>
      <c r="H28" s="7"/>
      <c r="I28" s="16"/>
      <c r="J28" s="16"/>
      <c r="K28" s="16"/>
      <c r="L28" s="16"/>
      <c r="M28" s="16"/>
    </row>
    <row r="29" spans="1:13" ht="12.75" customHeight="1">
      <c r="A29" s="13">
        <v>1420</v>
      </c>
      <c r="B29" s="7"/>
      <c r="C29" s="7"/>
      <c r="D29" s="7"/>
      <c r="E29" s="7"/>
      <c r="F29" s="7"/>
      <c r="G29" s="7"/>
      <c r="H29" s="7"/>
      <c r="I29" s="16"/>
      <c r="J29" s="16"/>
      <c r="K29" s="16"/>
      <c r="L29" s="16"/>
      <c r="M29" s="16"/>
    </row>
    <row r="30" spans="1:13" ht="12.75" customHeight="1">
      <c r="A30" s="13">
        <v>1421</v>
      </c>
      <c r="B30" s="7"/>
      <c r="C30" s="7"/>
      <c r="D30" s="7"/>
      <c r="E30" s="7"/>
      <c r="F30" s="7"/>
      <c r="G30" s="7"/>
      <c r="H30" s="7"/>
      <c r="I30" s="16"/>
      <c r="J30" s="16"/>
      <c r="K30" s="16"/>
      <c r="L30" s="16"/>
      <c r="M30" s="16"/>
    </row>
    <row r="31" spans="1:13" ht="12.75" customHeight="1">
      <c r="A31" s="13">
        <v>1422</v>
      </c>
      <c r="B31" s="7"/>
      <c r="C31" s="7"/>
      <c r="D31" s="7"/>
      <c r="E31" s="7"/>
      <c r="F31" s="7"/>
      <c r="G31" s="7"/>
      <c r="H31" s="7"/>
      <c r="I31" s="16"/>
      <c r="J31" s="16"/>
      <c r="K31" s="16"/>
      <c r="L31" s="16"/>
      <c r="M31" s="16"/>
    </row>
    <row r="32" spans="1:13" ht="12.75" customHeight="1">
      <c r="A32" s="13">
        <v>1423</v>
      </c>
      <c r="B32" s="7"/>
      <c r="C32" s="7"/>
      <c r="D32" s="7"/>
      <c r="E32" s="7"/>
      <c r="F32" s="7"/>
      <c r="G32" s="7"/>
      <c r="H32" s="7"/>
      <c r="I32" s="16"/>
      <c r="J32" s="16"/>
      <c r="K32" s="16"/>
      <c r="L32" s="16"/>
      <c r="M32" s="16"/>
    </row>
    <row r="33" spans="1:13" ht="12.75" customHeight="1">
      <c r="A33" s="13">
        <v>1424</v>
      </c>
      <c r="B33" s="7"/>
      <c r="C33" s="7"/>
      <c r="D33" s="7"/>
      <c r="E33" s="7"/>
      <c r="F33" s="7"/>
      <c r="G33" s="7"/>
      <c r="H33" s="7"/>
      <c r="I33" s="16"/>
      <c r="J33" s="16"/>
      <c r="K33" s="16"/>
      <c r="L33" s="16"/>
      <c r="M33" s="16"/>
    </row>
    <row r="34" spans="1:13" ht="12.75" customHeight="1">
      <c r="A34" s="13">
        <v>1425</v>
      </c>
      <c r="B34" s="7"/>
      <c r="C34" s="7"/>
      <c r="D34" s="7"/>
      <c r="E34" s="7"/>
      <c r="F34" s="7"/>
      <c r="G34" s="7"/>
      <c r="H34" s="7"/>
      <c r="I34" s="16"/>
      <c r="J34" s="16"/>
      <c r="K34" s="16"/>
      <c r="L34" s="16"/>
      <c r="M34" s="16"/>
    </row>
    <row r="35" spans="1:13" ht="12.75" customHeight="1">
      <c r="A35" s="13">
        <v>1426</v>
      </c>
      <c r="B35" s="7"/>
      <c r="C35" s="15">
        <v>10</v>
      </c>
      <c r="D35" s="7"/>
      <c r="E35" s="7"/>
      <c r="F35" s="7"/>
      <c r="G35" s="7"/>
      <c r="H35" s="7"/>
      <c r="I35" s="17">
        <f>'Conversions, Sources &amp; Comments'!$F34*C35</f>
        <v>2.25522</v>
      </c>
      <c r="J35" s="16"/>
      <c r="K35" s="16"/>
      <c r="L35" s="16"/>
      <c r="M35" s="16"/>
    </row>
    <row r="36" spans="1:13" ht="12.75" customHeight="1">
      <c r="A36" s="13">
        <v>1427</v>
      </c>
      <c r="B36" s="7"/>
      <c r="C36" s="7"/>
      <c r="D36" s="7"/>
      <c r="E36" s="7"/>
      <c r="F36" s="7"/>
      <c r="G36" s="15">
        <v>18.5</v>
      </c>
      <c r="H36" s="7"/>
      <c r="I36" s="16"/>
      <c r="J36" s="16"/>
      <c r="K36" s="16"/>
      <c r="L36" s="16"/>
      <c r="M36" s="17">
        <f>'Conversions, Sources &amp; Comments'!$F35*G36</f>
        <v>4.1721570000000003</v>
      </c>
    </row>
    <row r="37" spans="1:13" ht="12.75" customHeight="1">
      <c r="A37" s="13">
        <v>1428</v>
      </c>
      <c r="B37" s="7"/>
      <c r="C37" s="7"/>
      <c r="D37" s="7"/>
      <c r="E37" s="7"/>
      <c r="F37" s="7"/>
      <c r="G37" s="7"/>
      <c r="H37" s="7"/>
      <c r="I37" s="16"/>
      <c r="J37" s="16"/>
      <c r="K37" s="16"/>
      <c r="L37" s="16"/>
      <c r="M37" s="16"/>
    </row>
    <row r="38" spans="1:13" ht="12.75" customHeight="1">
      <c r="A38" s="13">
        <v>1429</v>
      </c>
      <c r="B38" s="7"/>
      <c r="C38" s="7"/>
      <c r="D38" s="7"/>
      <c r="E38" s="7"/>
      <c r="F38" s="7"/>
      <c r="G38" s="7"/>
      <c r="H38" s="7"/>
      <c r="I38" s="16"/>
      <c r="J38" s="16"/>
      <c r="K38" s="16"/>
      <c r="L38" s="16"/>
      <c r="M38" s="16"/>
    </row>
    <row r="39" spans="1:13" ht="12.75" customHeight="1">
      <c r="A39" s="13">
        <v>1430</v>
      </c>
      <c r="B39" s="7"/>
      <c r="C39" s="7"/>
      <c r="D39" s="7"/>
      <c r="E39" s="7"/>
      <c r="F39" s="7"/>
      <c r="G39" s="7"/>
      <c r="H39" s="7"/>
      <c r="I39" s="16"/>
      <c r="J39" s="16"/>
      <c r="K39" s="16"/>
      <c r="L39" s="16"/>
      <c r="M39" s="16"/>
    </row>
    <row r="40" spans="1:13" ht="12.75" customHeight="1">
      <c r="A40" s="13">
        <v>1431</v>
      </c>
      <c r="B40" s="7"/>
      <c r="C40" s="15">
        <v>10</v>
      </c>
      <c r="D40" s="7"/>
      <c r="E40" s="7"/>
      <c r="F40" s="7"/>
      <c r="G40" s="7"/>
      <c r="H40" s="7"/>
      <c r="I40" s="17">
        <f>'Conversions, Sources &amp; Comments'!$F39*C40</f>
        <v>2.0756999999999999</v>
      </c>
      <c r="J40" s="16"/>
      <c r="K40" s="16"/>
      <c r="L40" s="16"/>
      <c r="M40" s="16"/>
    </row>
    <row r="41" spans="1:13" ht="12.75" customHeight="1">
      <c r="A41" s="13">
        <v>1432</v>
      </c>
      <c r="B41" s="7"/>
      <c r="C41" s="7"/>
      <c r="D41" s="7"/>
      <c r="E41" s="7"/>
      <c r="F41" s="7"/>
      <c r="G41" s="7"/>
      <c r="H41" s="7"/>
      <c r="I41" s="16"/>
      <c r="J41" s="16"/>
      <c r="K41" s="16"/>
      <c r="L41" s="16"/>
      <c r="M41" s="16"/>
    </row>
    <row r="42" spans="1:13" ht="12.75" customHeight="1">
      <c r="A42" s="13">
        <v>1433</v>
      </c>
      <c r="B42" s="7"/>
      <c r="C42" s="7"/>
      <c r="D42" s="7"/>
      <c r="E42" s="7"/>
      <c r="F42" s="7"/>
      <c r="G42" s="15">
        <v>16</v>
      </c>
      <c r="H42" s="7"/>
      <c r="I42" s="16"/>
      <c r="J42" s="16"/>
      <c r="K42" s="16"/>
      <c r="L42" s="16"/>
      <c r="M42" s="17">
        <f>'Conversions, Sources &amp; Comments'!$F41*G42</f>
        <v>3.3211200000000001</v>
      </c>
    </row>
    <row r="43" spans="1:13" ht="12.75" customHeight="1">
      <c r="A43" s="13">
        <v>1434</v>
      </c>
      <c r="B43" s="7"/>
      <c r="C43" s="7"/>
      <c r="D43" s="7"/>
      <c r="E43" s="7"/>
      <c r="F43" s="7"/>
      <c r="G43" s="7"/>
      <c r="H43" s="7"/>
      <c r="I43" s="16"/>
      <c r="J43" s="16"/>
      <c r="K43" s="16"/>
      <c r="L43" s="16"/>
      <c r="M43" s="16"/>
    </row>
    <row r="44" spans="1:13" ht="12.75" customHeight="1">
      <c r="A44" s="13">
        <v>1435</v>
      </c>
      <c r="B44" s="7"/>
      <c r="C44" s="7"/>
      <c r="D44" s="7"/>
      <c r="E44" s="7"/>
      <c r="F44" s="7"/>
      <c r="G44" s="15">
        <v>23.5</v>
      </c>
      <c r="H44" s="7"/>
      <c r="I44" s="16"/>
      <c r="J44" s="16"/>
      <c r="K44" s="16"/>
      <c r="L44" s="16"/>
      <c r="M44" s="17">
        <f>'Conversions, Sources &amp; Comments'!$F43*G44</f>
        <v>4.5087570000000001</v>
      </c>
    </row>
    <row r="45" spans="1:13" ht="12.75" customHeight="1">
      <c r="A45" s="13">
        <v>1436</v>
      </c>
      <c r="B45" s="7"/>
      <c r="C45" s="15">
        <v>10</v>
      </c>
      <c r="D45" s="7"/>
      <c r="E45" s="7"/>
      <c r="F45" s="7"/>
      <c r="G45" s="7"/>
      <c r="H45" s="7"/>
      <c r="I45" s="17">
        <f>'Conversions, Sources &amp; Comments'!$F44*C45</f>
        <v>1.91862</v>
      </c>
      <c r="J45" s="16"/>
      <c r="K45" s="16"/>
      <c r="L45" s="16"/>
      <c r="M45" s="16"/>
    </row>
    <row r="46" spans="1:13" ht="12.75" customHeight="1">
      <c r="A46" s="13">
        <v>1437</v>
      </c>
      <c r="B46" s="7"/>
      <c r="C46" s="7"/>
      <c r="D46" s="7"/>
      <c r="E46" s="7"/>
      <c r="F46" s="7"/>
      <c r="G46" s="7"/>
      <c r="H46" s="7"/>
      <c r="I46" s="16"/>
      <c r="J46" s="16"/>
      <c r="K46" s="16"/>
      <c r="L46" s="16"/>
      <c r="M46" s="16"/>
    </row>
    <row r="47" spans="1:13" ht="12.75" customHeight="1">
      <c r="A47" s="13">
        <v>1438</v>
      </c>
      <c r="B47" s="7"/>
      <c r="C47" s="7"/>
      <c r="D47" s="7"/>
      <c r="E47" s="7"/>
      <c r="F47" s="7"/>
      <c r="G47" s="7"/>
      <c r="H47" s="7"/>
      <c r="I47" s="16"/>
      <c r="J47" s="16"/>
      <c r="K47" s="16"/>
      <c r="L47" s="16"/>
      <c r="M47" s="16"/>
    </row>
    <row r="48" spans="1:13" ht="12.75" customHeight="1">
      <c r="A48" s="13">
        <v>1439</v>
      </c>
      <c r="B48" s="7"/>
      <c r="C48" s="7"/>
      <c r="D48" s="7"/>
      <c r="E48" s="7"/>
      <c r="F48" s="7"/>
      <c r="G48" s="15">
        <v>20.7</v>
      </c>
      <c r="H48" s="7"/>
      <c r="I48" s="16"/>
      <c r="J48" s="16"/>
      <c r="K48" s="16"/>
      <c r="L48" s="16"/>
      <c r="M48" s="17">
        <f>'Conversions, Sources &amp; Comments'!$F47*G48</f>
        <v>3.6928386</v>
      </c>
    </row>
    <row r="49" spans="1:13" ht="12.75" customHeight="1">
      <c r="A49" s="13">
        <v>1440</v>
      </c>
      <c r="B49" s="7"/>
      <c r="C49" s="7"/>
      <c r="D49" s="7"/>
      <c r="E49" s="7"/>
      <c r="F49" s="7"/>
      <c r="G49" s="15">
        <v>20.3</v>
      </c>
      <c r="H49" s="7"/>
      <c r="I49" s="16"/>
      <c r="J49" s="16"/>
      <c r="K49" s="16"/>
      <c r="L49" s="16"/>
      <c r="M49" s="17">
        <f>'Conversions, Sources &amp; Comments'!$F48*G49</f>
        <v>3.6214794000000001</v>
      </c>
    </row>
    <row r="50" spans="1:13" ht="12.75" customHeight="1">
      <c r="A50" s="13">
        <v>1441</v>
      </c>
      <c r="B50" s="7"/>
      <c r="C50" s="7"/>
      <c r="D50" s="7"/>
      <c r="E50" s="7"/>
      <c r="F50" s="7"/>
      <c r="G50" s="7"/>
      <c r="H50" s="7"/>
      <c r="I50" s="16"/>
      <c r="J50" s="16"/>
      <c r="K50" s="16"/>
      <c r="L50" s="16"/>
      <c r="M50" s="16"/>
    </row>
    <row r="51" spans="1:13" ht="12.75" customHeight="1">
      <c r="A51" s="13">
        <v>1442</v>
      </c>
      <c r="B51" s="7"/>
      <c r="C51" s="7"/>
      <c r="D51" s="7"/>
      <c r="E51" s="7"/>
      <c r="F51" s="7"/>
      <c r="G51" s="7"/>
      <c r="H51" s="7"/>
      <c r="I51" s="16"/>
      <c r="J51" s="16"/>
      <c r="K51" s="16"/>
      <c r="L51" s="16"/>
      <c r="M51" s="16"/>
    </row>
    <row r="52" spans="1:13" ht="12.75" customHeight="1">
      <c r="A52" s="13">
        <v>1443</v>
      </c>
      <c r="B52" s="7"/>
      <c r="C52" s="7"/>
      <c r="D52" s="7"/>
      <c r="E52" s="7"/>
      <c r="F52" s="7"/>
      <c r="G52" s="7"/>
      <c r="H52" s="7"/>
      <c r="I52" s="16"/>
      <c r="J52" s="16"/>
      <c r="K52" s="16"/>
      <c r="L52" s="16"/>
      <c r="M52" s="16"/>
    </row>
    <row r="53" spans="1:13" ht="12.75" customHeight="1">
      <c r="A53" s="13">
        <v>1444</v>
      </c>
      <c r="B53" s="7"/>
      <c r="C53" s="7"/>
      <c r="D53" s="7"/>
      <c r="E53" s="7"/>
      <c r="F53" s="7"/>
      <c r="G53" s="7"/>
      <c r="H53" s="7"/>
      <c r="I53" s="16"/>
      <c r="J53" s="16"/>
      <c r="K53" s="16"/>
      <c r="L53" s="16"/>
      <c r="M53" s="16"/>
    </row>
    <row r="54" spans="1:13" ht="12.75" customHeight="1">
      <c r="A54" s="13">
        <v>1445</v>
      </c>
      <c r="B54" s="7"/>
      <c r="C54" s="7"/>
      <c r="D54" s="7"/>
      <c r="E54" s="7"/>
      <c r="F54" s="7"/>
      <c r="G54" s="7"/>
      <c r="H54" s="7"/>
      <c r="I54" s="16"/>
      <c r="J54" s="16"/>
      <c r="K54" s="16"/>
      <c r="L54" s="16"/>
      <c r="M54" s="16"/>
    </row>
    <row r="55" spans="1:13" ht="12.75" customHeight="1">
      <c r="A55" s="13">
        <v>1446</v>
      </c>
      <c r="B55" s="7"/>
      <c r="C55" s="7"/>
      <c r="D55" s="7"/>
      <c r="E55" s="7"/>
      <c r="F55" s="7"/>
      <c r="G55" s="7"/>
      <c r="H55" s="7"/>
      <c r="I55" s="16"/>
      <c r="J55" s="16"/>
      <c r="K55" s="16"/>
      <c r="L55" s="16"/>
      <c r="M55" s="16"/>
    </row>
    <row r="56" spans="1:13" ht="12.75" customHeight="1">
      <c r="A56" s="13">
        <v>1447</v>
      </c>
      <c r="B56" s="7"/>
      <c r="C56" s="7"/>
      <c r="D56" s="7"/>
      <c r="E56" s="7"/>
      <c r="F56" s="7"/>
      <c r="G56" s="7"/>
      <c r="H56" s="7"/>
      <c r="I56" s="16"/>
      <c r="J56" s="16"/>
      <c r="K56" s="16"/>
      <c r="L56" s="16"/>
      <c r="M56" s="16"/>
    </row>
    <row r="57" spans="1:13" ht="12.75" customHeight="1">
      <c r="A57" s="13">
        <v>1448</v>
      </c>
      <c r="B57" s="7"/>
      <c r="C57" s="7"/>
      <c r="D57" s="7"/>
      <c r="E57" s="7"/>
      <c r="F57" s="7"/>
      <c r="G57" s="7"/>
      <c r="H57" s="7"/>
      <c r="I57" s="16"/>
      <c r="J57" s="16"/>
      <c r="K57" s="16"/>
      <c r="L57" s="16"/>
      <c r="M57" s="16"/>
    </row>
    <row r="58" spans="1:13" ht="12.75" customHeight="1">
      <c r="A58" s="13">
        <v>1449</v>
      </c>
      <c r="B58" s="7"/>
      <c r="C58" s="7"/>
      <c r="D58" s="7"/>
      <c r="E58" s="7"/>
      <c r="F58" s="7"/>
      <c r="G58" s="7"/>
      <c r="H58" s="7"/>
      <c r="I58" s="16"/>
      <c r="J58" s="16"/>
      <c r="K58" s="16"/>
      <c r="L58" s="16"/>
      <c r="M58" s="16"/>
    </row>
    <row r="59" spans="1:13" ht="12.75" customHeight="1">
      <c r="A59" s="13">
        <v>1450</v>
      </c>
      <c r="B59" s="7"/>
      <c r="C59" s="7"/>
      <c r="D59" s="7"/>
      <c r="E59" s="7"/>
      <c r="F59" s="7"/>
      <c r="G59" s="7"/>
      <c r="H59" s="7"/>
      <c r="I59" s="16"/>
      <c r="J59" s="16"/>
      <c r="K59" s="16"/>
      <c r="L59" s="16"/>
      <c r="M59" s="16"/>
    </row>
    <row r="60" spans="1:13" ht="12.75" customHeight="1">
      <c r="A60" s="13">
        <v>1451</v>
      </c>
      <c r="B60" s="7"/>
      <c r="C60" s="15">
        <v>8</v>
      </c>
      <c r="D60" s="7"/>
      <c r="E60" s="7"/>
      <c r="F60" s="7"/>
      <c r="G60" s="7"/>
      <c r="H60" s="7"/>
      <c r="I60" s="17">
        <f>'Conversions, Sources &amp; Comments'!$F59*C60</f>
        <v>1.4989920000000001</v>
      </c>
      <c r="J60" s="16"/>
      <c r="K60" s="16"/>
      <c r="L60" s="16"/>
      <c r="M60" s="16"/>
    </row>
    <row r="61" spans="1:13" ht="12.75" customHeight="1">
      <c r="A61" s="13">
        <v>1452</v>
      </c>
      <c r="B61" s="7"/>
      <c r="C61" s="7"/>
      <c r="D61" s="7"/>
      <c r="E61" s="7"/>
      <c r="F61" s="7"/>
      <c r="G61" s="7"/>
      <c r="H61" s="7"/>
      <c r="I61" s="16"/>
      <c r="J61" s="16"/>
      <c r="K61" s="16"/>
      <c r="L61" s="16"/>
      <c r="M61" s="16"/>
    </row>
    <row r="62" spans="1:13" ht="12.75" customHeight="1">
      <c r="A62" s="13">
        <v>1453</v>
      </c>
      <c r="B62" s="7"/>
      <c r="C62" s="15">
        <v>9.5</v>
      </c>
      <c r="D62" s="7"/>
      <c r="E62" s="7"/>
      <c r="F62" s="7"/>
      <c r="G62" s="7"/>
      <c r="H62" s="7"/>
      <c r="I62" s="17">
        <f>'Conversions, Sources &amp; Comments'!$F61*C62</f>
        <v>1.7427465</v>
      </c>
      <c r="J62" s="16"/>
      <c r="K62" s="16"/>
      <c r="L62" s="16"/>
      <c r="M62" s="16"/>
    </row>
    <row r="63" spans="1:13" ht="12.75" customHeight="1">
      <c r="A63" s="13">
        <v>1454</v>
      </c>
      <c r="B63" s="7"/>
      <c r="C63" s="15">
        <v>10</v>
      </c>
      <c r="D63" s="7"/>
      <c r="E63" s="7"/>
      <c r="F63" s="7"/>
      <c r="G63" s="7"/>
      <c r="H63" s="7"/>
      <c r="I63" s="17">
        <f>'Conversions, Sources &amp; Comments'!$F62*C63</f>
        <v>1.76715</v>
      </c>
      <c r="J63" s="16"/>
      <c r="K63" s="16"/>
      <c r="L63" s="16"/>
      <c r="M63" s="16"/>
    </row>
    <row r="64" spans="1:13" ht="12.75" customHeight="1">
      <c r="A64" s="13">
        <v>1455</v>
      </c>
      <c r="B64" s="7"/>
      <c r="C64" s="15">
        <v>10</v>
      </c>
      <c r="D64" s="7"/>
      <c r="E64" s="7"/>
      <c r="F64" s="7"/>
      <c r="G64" s="7"/>
      <c r="H64" s="7"/>
      <c r="I64" s="17">
        <f>'Conversions, Sources &amp; Comments'!$F63*C64</f>
        <v>1.76715</v>
      </c>
      <c r="J64" s="16"/>
      <c r="K64" s="16"/>
      <c r="L64" s="16"/>
      <c r="M64" s="16"/>
    </row>
    <row r="65" spans="1:13" ht="12.75" customHeight="1">
      <c r="A65" s="13">
        <v>1456</v>
      </c>
      <c r="B65" s="7"/>
      <c r="C65" s="15">
        <v>9</v>
      </c>
      <c r="D65" s="7"/>
      <c r="E65" s="7"/>
      <c r="F65" s="7"/>
      <c r="G65" s="7"/>
      <c r="H65" s="7"/>
      <c r="I65" s="17">
        <f>'Conversions, Sources &amp; Comments'!$F64*C65</f>
        <v>1.590435</v>
      </c>
      <c r="J65" s="16"/>
      <c r="K65" s="16"/>
      <c r="L65" s="16"/>
      <c r="M65" s="16"/>
    </row>
    <row r="66" spans="1:13" ht="12.75" customHeight="1">
      <c r="A66" s="13">
        <v>1457</v>
      </c>
      <c r="B66" s="7"/>
      <c r="C66" s="15">
        <v>9.5</v>
      </c>
      <c r="D66" s="15">
        <v>11</v>
      </c>
      <c r="E66" s="7"/>
      <c r="F66" s="7"/>
      <c r="G66" s="7"/>
      <c r="H66" s="7"/>
      <c r="I66" s="17">
        <f>'Conversions, Sources &amp; Comments'!$F65*C66</f>
        <v>1.6041794999999999</v>
      </c>
      <c r="J66" s="17">
        <f>'Conversions, Sources &amp; Comments'!$F65*D66</f>
        <v>1.8574709999999999</v>
      </c>
      <c r="K66" s="16"/>
      <c r="L66" s="16"/>
      <c r="M66" s="16"/>
    </row>
    <row r="67" spans="1:13" ht="12.75" customHeight="1">
      <c r="A67" s="13">
        <v>1458</v>
      </c>
      <c r="B67" s="7"/>
      <c r="C67" s="7"/>
      <c r="D67" s="15">
        <v>9.1</v>
      </c>
      <c r="E67" s="7"/>
      <c r="F67" s="7"/>
      <c r="G67" s="7"/>
      <c r="H67" s="7"/>
      <c r="I67" s="16"/>
      <c r="J67" s="17">
        <f>'Conversions, Sources &amp; Comments'!$F66*D67</f>
        <v>1.5417401999999998</v>
      </c>
      <c r="K67" s="16"/>
      <c r="L67" s="16"/>
      <c r="M67" s="16"/>
    </row>
    <row r="68" spans="1:13" ht="12.75" customHeight="1">
      <c r="A68" s="13">
        <v>1459</v>
      </c>
      <c r="B68" s="7"/>
      <c r="C68" s="15">
        <v>10</v>
      </c>
      <c r="D68" s="7"/>
      <c r="E68" s="7"/>
      <c r="F68" s="7"/>
      <c r="G68" s="7"/>
      <c r="H68" s="7"/>
      <c r="I68" s="17">
        <f>'Conversions, Sources &amp; Comments'!$F67*C68</f>
        <v>1.4922599999999999</v>
      </c>
      <c r="J68" s="16"/>
      <c r="K68" s="16"/>
      <c r="L68" s="16"/>
      <c r="M68" s="16"/>
    </row>
    <row r="69" spans="1:13" ht="12.75" customHeight="1">
      <c r="A69" s="13">
        <v>1460</v>
      </c>
      <c r="B69" s="7"/>
      <c r="C69" s="15">
        <v>10</v>
      </c>
      <c r="D69" s="7"/>
      <c r="E69" s="7"/>
      <c r="F69" s="7"/>
      <c r="G69" s="7"/>
      <c r="H69" s="7"/>
      <c r="I69" s="17">
        <f>'Conversions, Sources &amp; Comments'!$F68*C69</f>
        <v>1.59324</v>
      </c>
      <c r="J69" s="16"/>
      <c r="K69" s="16"/>
      <c r="L69" s="16"/>
      <c r="M69" s="16"/>
    </row>
    <row r="70" spans="1:13" ht="12.75" customHeight="1">
      <c r="A70" s="13">
        <v>1461</v>
      </c>
      <c r="B70" s="7"/>
      <c r="C70" s="15">
        <v>10</v>
      </c>
      <c r="D70" s="7"/>
      <c r="E70" s="7"/>
      <c r="F70" s="7"/>
      <c r="G70" s="15">
        <v>24</v>
      </c>
      <c r="H70" s="7"/>
      <c r="I70" s="17">
        <f>'Conversions, Sources &amp; Comments'!$F69*C70</f>
        <v>1.5708</v>
      </c>
      <c r="J70" s="16"/>
      <c r="K70" s="16"/>
      <c r="L70" s="16"/>
      <c r="M70" s="17">
        <f>'Conversions, Sources &amp; Comments'!$F69*G70</f>
        <v>3.7699199999999999</v>
      </c>
    </row>
    <row r="71" spans="1:13" ht="12.75" customHeight="1">
      <c r="A71" s="13">
        <v>1462</v>
      </c>
      <c r="B71" s="7"/>
      <c r="C71" s="15">
        <v>10</v>
      </c>
      <c r="D71" s="7"/>
      <c r="E71" s="7"/>
      <c r="F71" s="7"/>
      <c r="G71" s="7"/>
      <c r="H71" s="7"/>
      <c r="I71" s="17">
        <f>'Conversions, Sources &amp; Comments'!$F70*C71</f>
        <v>1.5203100000000001</v>
      </c>
      <c r="J71" s="16"/>
      <c r="K71" s="16"/>
      <c r="L71" s="16"/>
      <c r="M71" s="16"/>
    </row>
    <row r="72" spans="1:13" ht="12.75" customHeight="1">
      <c r="A72" s="13">
        <v>1463</v>
      </c>
      <c r="B72" s="7"/>
      <c r="C72" s="15">
        <v>10</v>
      </c>
      <c r="D72" s="7"/>
      <c r="E72" s="7"/>
      <c r="F72" s="7"/>
      <c r="G72" s="7"/>
      <c r="H72" s="7"/>
      <c r="I72" s="17">
        <f>'Conversions, Sources &amp; Comments'!$F71*C72</f>
        <v>1.5203100000000001</v>
      </c>
      <c r="J72" s="16"/>
      <c r="K72" s="16"/>
      <c r="L72" s="16"/>
      <c r="M72" s="16"/>
    </row>
    <row r="73" spans="1:13" ht="12.75" customHeight="1">
      <c r="A73" s="13">
        <v>1464</v>
      </c>
      <c r="B73" s="7"/>
      <c r="C73" s="15">
        <v>10</v>
      </c>
      <c r="D73" s="7"/>
      <c r="E73" s="7"/>
      <c r="F73" s="7"/>
      <c r="G73" s="7"/>
      <c r="H73" s="7"/>
      <c r="I73" s="17">
        <f>'Conversions, Sources &amp; Comments'!$F72*C73</f>
        <v>1.4193299999999998</v>
      </c>
      <c r="J73" s="16"/>
      <c r="K73" s="16"/>
      <c r="L73" s="16"/>
      <c r="M73" s="16"/>
    </row>
    <row r="74" spans="1:13" ht="12.75" customHeight="1">
      <c r="A74" s="13">
        <v>1465</v>
      </c>
      <c r="B74" s="7"/>
      <c r="C74" s="15">
        <v>10</v>
      </c>
      <c r="D74" s="7"/>
      <c r="E74" s="7"/>
      <c r="F74" s="7"/>
      <c r="G74" s="7"/>
      <c r="H74" s="7"/>
      <c r="I74" s="17">
        <f>'Conversions, Sources &amp; Comments'!$F73*C74</f>
        <v>1.4529899999999998</v>
      </c>
      <c r="J74" s="16"/>
      <c r="K74" s="16"/>
      <c r="L74" s="16"/>
      <c r="M74" s="16"/>
    </row>
    <row r="75" spans="1:13" ht="12.75" customHeight="1">
      <c r="A75" s="13">
        <v>1466</v>
      </c>
      <c r="B75" s="7"/>
      <c r="C75" s="15">
        <v>10</v>
      </c>
      <c r="D75" s="7"/>
      <c r="E75" s="7"/>
      <c r="F75" s="7"/>
      <c r="G75" s="7"/>
      <c r="H75" s="7"/>
      <c r="I75" s="17">
        <f>'Conversions, Sources &amp; Comments'!$F74*C75</f>
        <v>1.4529899999999998</v>
      </c>
      <c r="J75" s="16"/>
      <c r="K75" s="16"/>
      <c r="L75" s="16"/>
      <c r="M75" s="16"/>
    </row>
    <row r="76" spans="1:13" ht="12.75" customHeight="1">
      <c r="A76" s="13">
        <v>1467</v>
      </c>
      <c r="B76" s="7"/>
      <c r="C76" s="15">
        <v>10</v>
      </c>
      <c r="D76" s="7"/>
      <c r="E76" s="7"/>
      <c r="F76" s="7"/>
      <c r="G76" s="7"/>
      <c r="H76" s="7"/>
      <c r="I76" s="17">
        <f>'Conversions, Sources &amp; Comments'!$F75*C76</f>
        <v>1.4642100000000002</v>
      </c>
      <c r="J76" s="16"/>
      <c r="K76" s="16"/>
      <c r="L76" s="16"/>
      <c r="M76" s="16"/>
    </row>
    <row r="77" spans="1:13" ht="12.75" customHeight="1">
      <c r="A77" s="13">
        <v>1468</v>
      </c>
      <c r="B77" s="7"/>
      <c r="C77" s="15">
        <v>10</v>
      </c>
      <c r="D77" s="7"/>
      <c r="E77" s="7"/>
      <c r="F77" s="7"/>
      <c r="G77" s="7"/>
      <c r="H77" s="7"/>
      <c r="I77" s="17">
        <f>'Conversions, Sources &amp; Comments'!$F76*C77</f>
        <v>1.4361600000000001</v>
      </c>
      <c r="J77" s="16"/>
      <c r="K77" s="16"/>
      <c r="L77" s="16"/>
      <c r="M77" s="16"/>
    </row>
    <row r="78" spans="1:13" ht="12.75" customHeight="1">
      <c r="A78" s="13">
        <v>1469</v>
      </c>
      <c r="B78" s="7"/>
      <c r="C78" s="15">
        <v>10</v>
      </c>
      <c r="D78" s="7"/>
      <c r="E78" s="7"/>
      <c r="F78" s="7"/>
      <c r="G78" s="7"/>
      <c r="H78" s="7"/>
      <c r="I78" s="17">
        <f>'Conversions, Sources &amp; Comments'!$F77*C78</f>
        <v>1.4473800000000001</v>
      </c>
      <c r="J78" s="16"/>
      <c r="K78" s="16"/>
      <c r="L78" s="16"/>
      <c r="M78" s="16"/>
    </row>
    <row r="79" spans="1:13" ht="12.75" customHeight="1">
      <c r="A79" s="13">
        <v>1470</v>
      </c>
      <c r="B79" s="7"/>
      <c r="C79" s="15">
        <v>10</v>
      </c>
      <c r="D79" s="7"/>
      <c r="E79" s="7"/>
      <c r="F79" s="7"/>
      <c r="G79" s="7"/>
      <c r="H79" s="7"/>
      <c r="I79" s="17">
        <f>'Conversions, Sources &amp; Comments'!$F78*C79</f>
        <v>1.4361600000000001</v>
      </c>
      <c r="J79" s="16"/>
      <c r="K79" s="16"/>
      <c r="L79" s="16"/>
      <c r="M79" s="16"/>
    </row>
    <row r="80" spans="1:13" ht="12.75" customHeight="1">
      <c r="A80" s="13">
        <v>1471</v>
      </c>
      <c r="B80" s="7"/>
      <c r="C80" s="15">
        <v>10</v>
      </c>
      <c r="D80" s="7"/>
      <c r="E80" s="7"/>
      <c r="F80" s="7"/>
      <c r="G80" s="7"/>
      <c r="H80" s="7"/>
      <c r="I80" s="17">
        <f>'Conversions, Sources &amp; Comments'!$F79*C80</f>
        <v>1.4361600000000001</v>
      </c>
      <c r="J80" s="16"/>
      <c r="K80" s="16"/>
      <c r="L80" s="16"/>
      <c r="M80" s="16"/>
    </row>
    <row r="81" spans="1:13" ht="12.75" customHeight="1">
      <c r="A81" s="13">
        <v>1472</v>
      </c>
      <c r="B81" s="7"/>
      <c r="C81" s="15">
        <v>10</v>
      </c>
      <c r="D81" s="7"/>
      <c r="E81" s="7"/>
      <c r="F81" s="7"/>
      <c r="G81" s="7"/>
      <c r="H81" s="7"/>
      <c r="I81" s="17">
        <f>'Conversions, Sources &amp; Comments'!$F80*C81</f>
        <v>1.4361600000000001</v>
      </c>
      <c r="J81" s="16"/>
      <c r="K81" s="16"/>
      <c r="L81" s="16"/>
      <c r="M81" s="16"/>
    </row>
    <row r="82" spans="1:13" ht="12.75" customHeight="1">
      <c r="A82" s="13">
        <v>1473</v>
      </c>
      <c r="B82" s="7"/>
      <c r="C82" s="15">
        <v>10</v>
      </c>
      <c r="D82" s="7"/>
      <c r="E82" s="7"/>
      <c r="F82" s="7"/>
      <c r="G82" s="7"/>
      <c r="H82" s="7"/>
      <c r="I82" s="17">
        <f>'Conversions, Sources &amp; Comments'!$F81*C82</f>
        <v>1.4361600000000001</v>
      </c>
      <c r="J82" s="16"/>
      <c r="K82" s="16"/>
      <c r="L82" s="16"/>
      <c r="M82" s="16"/>
    </row>
    <row r="83" spans="1:13" ht="12.75" customHeight="1">
      <c r="A83" s="13">
        <v>1474</v>
      </c>
      <c r="B83" s="7"/>
      <c r="C83" s="15">
        <v>10</v>
      </c>
      <c r="D83" s="7"/>
      <c r="E83" s="7"/>
      <c r="F83" s="7"/>
      <c r="G83" s="7"/>
      <c r="H83" s="7"/>
      <c r="I83" s="17">
        <f>'Conversions, Sources &amp; Comments'!$F82*C83</f>
        <v>1.4361600000000001</v>
      </c>
      <c r="J83" s="16"/>
      <c r="K83" s="16"/>
      <c r="L83" s="16"/>
      <c r="M83" s="16"/>
    </row>
    <row r="84" spans="1:13" ht="12.75" customHeight="1">
      <c r="A84" s="13">
        <v>1475</v>
      </c>
      <c r="B84" s="7"/>
      <c r="C84" s="15">
        <v>10</v>
      </c>
      <c r="D84" s="7"/>
      <c r="E84" s="7"/>
      <c r="F84" s="7"/>
      <c r="G84" s="7"/>
      <c r="H84" s="7"/>
      <c r="I84" s="17">
        <f>'Conversions, Sources &amp; Comments'!$F83*C84</f>
        <v>1.4473800000000001</v>
      </c>
      <c r="J84" s="16"/>
      <c r="K84" s="16"/>
      <c r="L84" s="16"/>
      <c r="M84" s="16"/>
    </row>
    <row r="85" spans="1:13" ht="12.75" customHeight="1">
      <c r="A85" s="13">
        <v>1476</v>
      </c>
      <c r="B85" s="7"/>
      <c r="C85" s="15">
        <v>10</v>
      </c>
      <c r="D85" s="7"/>
      <c r="E85" s="7"/>
      <c r="F85" s="7"/>
      <c r="G85" s="7"/>
      <c r="H85" s="7"/>
      <c r="I85" s="17">
        <f>'Conversions, Sources &amp; Comments'!$F84*C85</f>
        <v>1.4361600000000001</v>
      </c>
      <c r="J85" s="16"/>
      <c r="K85" s="16"/>
      <c r="L85" s="16"/>
      <c r="M85" s="16"/>
    </row>
    <row r="86" spans="1:13" ht="12.75" customHeight="1">
      <c r="A86" s="13">
        <v>1477</v>
      </c>
      <c r="B86" s="7"/>
      <c r="C86" s="15">
        <v>10</v>
      </c>
      <c r="D86" s="7"/>
      <c r="E86" s="7"/>
      <c r="F86" s="7"/>
      <c r="G86" s="7"/>
      <c r="H86" s="7"/>
      <c r="I86" s="17">
        <f>'Conversions, Sources &amp; Comments'!$F85*C86</f>
        <v>1.4137200000000003</v>
      </c>
      <c r="J86" s="16"/>
      <c r="K86" s="16"/>
      <c r="L86" s="16"/>
      <c r="M86" s="16"/>
    </row>
    <row r="87" spans="1:13" ht="12.75" customHeight="1">
      <c r="A87" s="13">
        <v>1478</v>
      </c>
      <c r="B87" s="7"/>
      <c r="C87" s="15">
        <v>10</v>
      </c>
      <c r="D87" s="7"/>
      <c r="E87" s="7"/>
      <c r="F87" s="7"/>
      <c r="G87" s="7"/>
      <c r="H87" s="7"/>
      <c r="I87" s="17">
        <f>'Conversions, Sources &amp; Comments'!$F86*C87</f>
        <v>1.4137200000000003</v>
      </c>
      <c r="J87" s="16"/>
      <c r="K87" s="16"/>
      <c r="L87" s="16"/>
      <c r="M87" s="16"/>
    </row>
    <row r="88" spans="1:13" ht="12.75" customHeight="1">
      <c r="A88" s="13">
        <v>1479</v>
      </c>
      <c r="B88" s="7"/>
      <c r="C88" s="15">
        <v>10</v>
      </c>
      <c r="D88" s="7"/>
      <c r="E88" s="7"/>
      <c r="F88" s="7"/>
      <c r="G88" s="7"/>
      <c r="H88" s="7"/>
      <c r="I88" s="17">
        <f>'Conversions, Sources &amp; Comments'!$F87*C88</f>
        <v>1.4137200000000003</v>
      </c>
      <c r="J88" s="16"/>
      <c r="K88" s="16"/>
      <c r="L88" s="16"/>
      <c r="M88" s="16"/>
    </row>
    <row r="89" spans="1:13" ht="12.75" customHeight="1">
      <c r="A89" s="13">
        <v>1480</v>
      </c>
      <c r="B89" s="7"/>
      <c r="C89" s="15">
        <v>10</v>
      </c>
      <c r="D89" s="7"/>
      <c r="E89" s="7"/>
      <c r="F89" s="7"/>
      <c r="G89" s="7"/>
      <c r="H89" s="7"/>
      <c r="I89" s="17">
        <f>'Conversions, Sources &amp; Comments'!$F88*C89</f>
        <v>1.4137200000000003</v>
      </c>
      <c r="J89" s="16"/>
      <c r="K89" s="16"/>
      <c r="L89" s="16"/>
      <c r="M89" s="16"/>
    </row>
    <row r="90" spans="1:13" ht="12.75" customHeight="1">
      <c r="A90" s="13">
        <v>1481</v>
      </c>
      <c r="B90" s="7"/>
      <c r="C90" s="15">
        <v>10</v>
      </c>
      <c r="D90" s="15">
        <v>10</v>
      </c>
      <c r="E90" s="7"/>
      <c r="F90" s="7"/>
      <c r="G90" s="7"/>
      <c r="H90" s="7"/>
      <c r="I90" s="17">
        <f>'Conversions, Sources &amp; Comments'!$F89*C90</f>
        <v>1.4137200000000003</v>
      </c>
      <c r="J90" s="17">
        <f>'Conversions, Sources &amp; Comments'!$F89*D90</f>
        <v>1.4137200000000003</v>
      </c>
      <c r="K90" s="16"/>
      <c r="L90" s="16"/>
      <c r="M90" s="16"/>
    </row>
    <row r="91" spans="1:13" ht="12.75" customHeight="1">
      <c r="A91" s="13">
        <v>1482</v>
      </c>
      <c r="B91" s="7"/>
      <c r="C91" s="15">
        <v>10</v>
      </c>
      <c r="D91" s="7"/>
      <c r="E91" s="7"/>
      <c r="F91" s="7"/>
      <c r="G91" s="7"/>
      <c r="H91" s="7"/>
      <c r="I91" s="17">
        <f>'Conversions, Sources &amp; Comments'!$F90*C91</f>
        <v>1.4137200000000003</v>
      </c>
      <c r="J91" s="16"/>
      <c r="K91" s="16"/>
      <c r="L91" s="16"/>
      <c r="M91" s="16"/>
    </row>
    <row r="92" spans="1:13" ht="12.75" customHeight="1">
      <c r="A92" s="13">
        <v>1483</v>
      </c>
      <c r="B92" s="7"/>
      <c r="C92" s="15">
        <v>10</v>
      </c>
      <c r="D92" s="7"/>
      <c r="E92" s="7"/>
      <c r="F92" s="7"/>
      <c r="G92" s="7"/>
      <c r="H92" s="7"/>
      <c r="I92" s="17">
        <f>'Conversions, Sources &amp; Comments'!$F91*C92</f>
        <v>1.4137200000000003</v>
      </c>
      <c r="J92" s="16"/>
      <c r="K92" s="16"/>
      <c r="L92" s="16"/>
      <c r="M92" s="16"/>
    </row>
    <row r="93" spans="1:13" ht="12.75" customHeight="1">
      <c r="A93" s="13">
        <v>1484</v>
      </c>
      <c r="B93" s="7"/>
      <c r="C93" s="15">
        <v>10</v>
      </c>
      <c r="D93" s="7"/>
      <c r="E93" s="7"/>
      <c r="F93" s="7"/>
      <c r="G93" s="7"/>
      <c r="H93" s="7"/>
      <c r="I93" s="17">
        <f>'Conversions, Sources &amp; Comments'!$F92*C93</f>
        <v>1.4137200000000003</v>
      </c>
      <c r="J93" s="16"/>
      <c r="K93" s="16"/>
      <c r="L93" s="16"/>
      <c r="M93" s="16"/>
    </row>
    <row r="94" spans="1:13" ht="12.75" customHeight="1">
      <c r="A94" s="13">
        <v>1485</v>
      </c>
      <c r="B94" s="7"/>
      <c r="C94" s="15">
        <v>10</v>
      </c>
      <c r="D94" s="7"/>
      <c r="E94" s="7"/>
      <c r="F94" s="7"/>
      <c r="G94" s="15">
        <v>15</v>
      </c>
      <c r="H94" s="7"/>
      <c r="I94" s="17">
        <f>'Conversions, Sources &amp; Comments'!$F93*C94</f>
        <v>1.4137200000000003</v>
      </c>
      <c r="J94" s="16"/>
      <c r="K94" s="16"/>
      <c r="L94" s="16"/>
      <c r="M94" s="17">
        <f>'Conversions, Sources &amp; Comments'!$F93*G94</f>
        <v>2.1205800000000004</v>
      </c>
    </row>
    <row r="95" spans="1:13" ht="12.75" customHeight="1">
      <c r="A95" s="13">
        <v>1486</v>
      </c>
      <c r="B95" s="7"/>
      <c r="C95" s="15">
        <v>10</v>
      </c>
      <c r="D95" s="7"/>
      <c r="E95" s="7"/>
      <c r="F95" s="7"/>
      <c r="G95" s="7"/>
      <c r="H95" s="7"/>
      <c r="I95" s="17">
        <f>'Conversions, Sources &amp; Comments'!$F94*C95</f>
        <v>1.4137200000000003</v>
      </c>
      <c r="J95" s="16"/>
      <c r="K95" s="16"/>
      <c r="L95" s="16"/>
      <c r="M95" s="16"/>
    </row>
    <row r="96" spans="1:13" ht="12.75" customHeight="1">
      <c r="A96" s="13">
        <v>1487</v>
      </c>
      <c r="B96" s="7"/>
      <c r="C96" s="15">
        <v>10</v>
      </c>
      <c r="D96" s="7"/>
      <c r="E96" s="7"/>
      <c r="F96" s="7"/>
      <c r="G96" s="7"/>
      <c r="H96" s="7"/>
      <c r="I96" s="17">
        <f>'Conversions, Sources &amp; Comments'!$F95*C96</f>
        <v>1.3912800000000001</v>
      </c>
      <c r="J96" s="16"/>
      <c r="K96" s="16"/>
      <c r="L96" s="16"/>
      <c r="M96" s="16"/>
    </row>
    <row r="97" spans="1:13" ht="12.75" customHeight="1">
      <c r="A97" s="13">
        <v>1488</v>
      </c>
      <c r="B97" s="7"/>
      <c r="C97" s="15">
        <v>10</v>
      </c>
      <c r="D97" s="7"/>
      <c r="E97" s="7"/>
      <c r="F97" s="7"/>
      <c r="G97" s="7"/>
      <c r="H97" s="7"/>
      <c r="I97" s="17">
        <f>'Conversions, Sources &amp; Comments'!$F96*C97</f>
        <v>1.3688400000000001</v>
      </c>
      <c r="J97" s="16"/>
      <c r="K97" s="16"/>
      <c r="L97" s="16"/>
      <c r="M97" s="16"/>
    </row>
    <row r="98" spans="1:13" ht="12.75" customHeight="1">
      <c r="A98" s="13">
        <v>1489</v>
      </c>
      <c r="B98" s="7"/>
      <c r="C98" s="15">
        <v>10</v>
      </c>
      <c r="D98" s="7"/>
      <c r="E98" s="7"/>
      <c r="F98" s="7"/>
      <c r="G98" s="7"/>
      <c r="H98" s="7"/>
      <c r="I98" s="17">
        <f>'Conversions, Sources &amp; Comments'!$F97*C98</f>
        <v>1.3688400000000001</v>
      </c>
      <c r="J98" s="16"/>
      <c r="K98" s="16"/>
      <c r="L98" s="16"/>
      <c r="M98" s="16"/>
    </row>
    <row r="99" spans="1:13" ht="12.75" customHeight="1">
      <c r="A99" s="13">
        <v>1490</v>
      </c>
      <c r="B99" s="7"/>
      <c r="C99" s="15">
        <v>10</v>
      </c>
      <c r="D99" s="7"/>
      <c r="E99" s="7"/>
      <c r="F99" s="7"/>
      <c r="G99" s="7"/>
      <c r="H99" s="7"/>
      <c r="I99" s="17">
        <f>'Conversions, Sources &amp; Comments'!$F98*C99</f>
        <v>1.3632300000000002</v>
      </c>
      <c r="J99" s="16"/>
      <c r="K99" s="16"/>
      <c r="L99" s="16"/>
      <c r="M99" s="16"/>
    </row>
    <row r="100" spans="1:13" ht="12.75" customHeight="1">
      <c r="A100" s="13">
        <v>1491</v>
      </c>
      <c r="B100" s="7"/>
      <c r="C100" s="15">
        <v>10</v>
      </c>
      <c r="D100" s="7"/>
      <c r="E100" s="7"/>
      <c r="F100" s="7"/>
      <c r="G100" s="7"/>
      <c r="H100" s="7"/>
      <c r="I100" s="17">
        <f>'Conversions, Sources &amp; Comments'!$F99*C100</f>
        <v>1.3632300000000002</v>
      </c>
      <c r="J100" s="16"/>
      <c r="K100" s="16"/>
      <c r="L100" s="16"/>
      <c r="M100" s="16"/>
    </row>
    <row r="101" spans="1:13" ht="12.75" customHeight="1">
      <c r="A101" s="13">
        <v>1492</v>
      </c>
      <c r="B101" s="7"/>
      <c r="C101" s="15">
        <v>10</v>
      </c>
      <c r="D101" s="7"/>
      <c r="E101" s="7"/>
      <c r="F101" s="7"/>
      <c r="G101" s="7"/>
      <c r="H101" s="7"/>
      <c r="I101" s="17">
        <f>'Conversions, Sources &amp; Comments'!$F100*C101</f>
        <v>1.3688400000000001</v>
      </c>
      <c r="J101" s="16"/>
      <c r="K101" s="16"/>
      <c r="L101" s="16"/>
      <c r="M101" s="16"/>
    </row>
    <row r="102" spans="1:13" ht="12.75" customHeight="1">
      <c r="A102" s="13">
        <v>1493</v>
      </c>
      <c r="B102" s="7"/>
      <c r="C102" s="15">
        <v>10</v>
      </c>
      <c r="D102" s="7"/>
      <c r="E102" s="7"/>
      <c r="F102" s="7"/>
      <c r="G102" s="7"/>
      <c r="H102" s="7"/>
      <c r="I102" s="17">
        <f>'Conversions, Sources &amp; Comments'!$F101*C102</f>
        <v>1.3688400000000001</v>
      </c>
      <c r="J102" s="16"/>
      <c r="K102" s="16"/>
      <c r="L102" s="16"/>
      <c r="M102" s="16"/>
    </row>
    <row r="103" spans="1:13" ht="12.75" customHeight="1">
      <c r="A103" s="13">
        <v>1494</v>
      </c>
      <c r="B103" s="7"/>
      <c r="C103" s="15">
        <v>10</v>
      </c>
      <c r="D103" s="7"/>
      <c r="E103" s="7"/>
      <c r="F103" s="7"/>
      <c r="G103" s="7"/>
      <c r="H103" s="7"/>
      <c r="I103" s="17">
        <f>'Conversions, Sources &amp; Comments'!$F102*C103</f>
        <v>1.3688400000000001</v>
      </c>
      <c r="J103" s="16"/>
      <c r="K103" s="16"/>
      <c r="L103" s="16"/>
      <c r="M103" s="16"/>
    </row>
    <row r="104" spans="1:13" ht="12.75" customHeight="1">
      <c r="A104" s="13">
        <v>1495</v>
      </c>
      <c r="B104" s="7"/>
      <c r="C104" s="15">
        <v>10</v>
      </c>
      <c r="D104" s="7"/>
      <c r="E104" s="7"/>
      <c r="F104" s="7"/>
      <c r="G104" s="7"/>
      <c r="H104" s="7"/>
      <c r="I104" s="17">
        <f>'Conversions, Sources &amp; Comments'!$F103*C104</f>
        <v>1.3688400000000001</v>
      </c>
      <c r="J104" s="16"/>
      <c r="K104" s="16"/>
      <c r="L104" s="16"/>
      <c r="M104" s="16"/>
    </row>
    <row r="105" spans="1:13" ht="12.75" customHeight="1">
      <c r="A105" s="13">
        <v>1496</v>
      </c>
      <c r="B105" s="7"/>
      <c r="C105" s="15">
        <v>10</v>
      </c>
      <c r="D105" s="7"/>
      <c r="E105" s="7"/>
      <c r="F105" s="7"/>
      <c r="G105" s="7"/>
      <c r="H105" s="7"/>
      <c r="I105" s="17">
        <f>'Conversions, Sources &amp; Comments'!$F104*C105</f>
        <v>1.3632300000000002</v>
      </c>
      <c r="J105" s="16"/>
      <c r="K105" s="16"/>
      <c r="L105" s="16"/>
      <c r="M105" s="16"/>
    </row>
    <row r="106" spans="1:13" ht="12.75" customHeight="1">
      <c r="A106" s="13">
        <v>1497</v>
      </c>
      <c r="B106" s="7"/>
      <c r="C106" s="15">
        <v>10</v>
      </c>
      <c r="D106" s="7"/>
      <c r="E106" s="7"/>
      <c r="F106" s="7"/>
      <c r="G106" s="7"/>
      <c r="H106" s="7"/>
      <c r="I106" s="17">
        <f>'Conversions, Sources &amp; Comments'!$F105*C106</f>
        <v>1.3688400000000001</v>
      </c>
      <c r="J106" s="16"/>
      <c r="K106" s="16"/>
      <c r="L106" s="16"/>
      <c r="M106" s="16"/>
    </row>
    <row r="107" spans="1:13" ht="12.75" customHeight="1">
      <c r="A107" s="13">
        <v>1498</v>
      </c>
      <c r="B107" s="7"/>
      <c r="C107" s="15">
        <v>10</v>
      </c>
      <c r="D107" s="7"/>
      <c r="E107" s="7"/>
      <c r="F107" s="7"/>
      <c r="G107" s="7"/>
      <c r="H107" s="7"/>
      <c r="I107" s="17">
        <f>'Conversions, Sources &amp; Comments'!$F106*C107</f>
        <v>1.3688400000000001</v>
      </c>
      <c r="J107" s="16"/>
      <c r="K107" s="16"/>
      <c r="L107" s="16"/>
      <c r="M107" s="16"/>
    </row>
    <row r="108" spans="1:13" ht="12.75" customHeight="1">
      <c r="A108" s="13">
        <v>1499</v>
      </c>
      <c r="B108" s="7"/>
      <c r="C108" s="15">
        <v>10</v>
      </c>
      <c r="D108" s="7"/>
      <c r="E108" s="7"/>
      <c r="F108" s="7"/>
      <c r="G108" s="7"/>
      <c r="H108" s="7"/>
      <c r="I108" s="17">
        <f>'Conversions, Sources &amp; Comments'!$F107*C108</f>
        <v>1.3688400000000001</v>
      </c>
      <c r="J108" s="16"/>
      <c r="K108" s="16"/>
      <c r="L108" s="16"/>
      <c r="M108" s="16"/>
    </row>
    <row r="109" spans="1:13" ht="12.75" customHeight="1">
      <c r="A109" s="13">
        <v>1500</v>
      </c>
      <c r="B109" s="7"/>
      <c r="C109" s="15">
        <v>10</v>
      </c>
      <c r="D109" s="7"/>
      <c r="E109" s="7"/>
      <c r="F109" s="7"/>
      <c r="G109" s="7"/>
      <c r="H109" s="7"/>
      <c r="I109" s="17">
        <f>'Conversions, Sources &amp; Comments'!$F108*C109</f>
        <v>1.3688400000000001</v>
      </c>
      <c r="J109" s="16"/>
      <c r="K109" s="16"/>
      <c r="L109" s="16"/>
      <c r="M109" s="16"/>
    </row>
    <row r="110" spans="1:13" ht="12.75" customHeight="1">
      <c r="A110" s="13">
        <v>1501</v>
      </c>
      <c r="B110" s="7"/>
      <c r="C110" s="15">
        <v>10</v>
      </c>
      <c r="D110" s="7"/>
      <c r="E110" s="7"/>
      <c r="F110" s="7"/>
      <c r="G110" s="7"/>
      <c r="H110" s="7"/>
      <c r="I110" s="17">
        <f>'Conversions, Sources &amp; Comments'!$F109*C110</f>
        <v>1.3688400000000001</v>
      </c>
      <c r="J110" s="16"/>
      <c r="K110" s="16"/>
      <c r="L110" s="16"/>
      <c r="M110" s="16"/>
    </row>
    <row r="111" spans="1:13" ht="12.75" customHeight="1">
      <c r="A111" s="13">
        <v>1502</v>
      </c>
      <c r="B111" s="7"/>
      <c r="C111" s="15">
        <v>10</v>
      </c>
      <c r="D111" s="7"/>
      <c r="E111" s="7"/>
      <c r="F111" s="7"/>
      <c r="G111" s="7"/>
      <c r="H111" s="7"/>
      <c r="I111" s="17">
        <f>'Conversions, Sources &amp; Comments'!$F110*C111</f>
        <v>1.3688400000000001</v>
      </c>
      <c r="J111" s="16"/>
      <c r="K111" s="16"/>
      <c r="L111" s="16"/>
      <c r="M111" s="16"/>
    </row>
    <row r="112" spans="1:13" ht="12.75" customHeight="1">
      <c r="A112" s="13">
        <v>1503</v>
      </c>
      <c r="B112" s="7"/>
      <c r="C112" s="15">
        <v>10</v>
      </c>
      <c r="D112" s="7"/>
      <c r="E112" s="7"/>
      <c r="F112" s="7"/>
      <c r="G112" s="7"/>
      <c r="H112" s="7"/>
      <c r="I112" s="17">
        <f>'Conversions, Sources &amp; Comments'!$F111*C112</f>
        <v>1.3688400000000001</v>
      </c>
      <c r="J112" s="16"/>
      <c r="K112" s="16"/>
      <c r="L112" s="16"/>
      <c r="M112" s="16"/>
    </row>
    <row r="113" spans="1:13" ht="12.75" customHeight="1">
      <c r="A113" s="13">
        <v>1504</v>
      </c>
      <c r="B113" s="7"/>
      <c r="C113" s="15">
        <v>10</v>
      </c>
      <c r="D113" s="7"/>
      <c r="E113" s="7"/>
      <c r="F113" s="7"/>
      <c r="G113" s="7"/>
      <c r="H113" s="7"/>
      <c r="I113" s="17">
        <f>'Conversions, Sources &amp; Comments'!$F112*C113</f>
        <v>1.3688400000000001</v>
      </c>
      <c r="J113" s="16"/>
      <c r="K113" s="16"/>
      <c r="L113" s="16"/>
      <c r="M113" s="16"/>
    </row>
    <row r="114" spans="1:13" ht="12.75" customHeight="1">
      <c r="A114" s="13">
        <v>1505</v>
      </c>
      <c r="B114" s="7"/>
      <c r="C114" s="15">
        <v>12</v>
      </c>
      <c r="D114" s="7"/>
      <c r="E114" s="7"/>
      <c r="F114" s="7"/>
      <c r="G114" s="7"/>
      <c r="H114" s="7"/>
      <c r="I114" s="17">
        <f>'Conversions, Sources &amp; Comments'!$F113*C114</f>
        <v>1.6426080000000001</v>
      </c>
      <c r="J114" s="16"/>
      <c r="K114" s="16"/>
      <c r="L114" s="16"/>
      <c r="M114" s="16"/>
    </row>
    <row r="115" spans="1:13" ht="12.75" customHeight="1">
      <c r="A115" s="13">
        <v>1506</v>
      </c>
      <c r="B115" s="7"/>
      <c r="C115" s="15">
        <v>12</v>
      </c>
      <c r="D115" s="7"/>
      <c r="E115" s="7"/>
      <c r="F115" s="7"/>
      <c r="G115" s="7"/>
      <c r="H115" s="7"/>
      <c r="I115" s="17">
        <f>'Conversions, Sources &amp; Comments'!$F114*C115</f>
        <v>1.6426080000000001</v>
      </c>
      <c r="J115" s="16"/>
      <c r="K115" s="16"/>
      <c r="L115" s="16"/>
      <c r="M115" s="16"/>
    </row>
    <row r="116" spans="1:13" ht="12.75" customHeight="1">
      <c r="A116" s="13">
        <v>1507</v>
      </c>
      <c r="B116" s="7"/>
      <c r="C116" s="15">
        <v>12</v>
      </c>
      <c r="D116" s="7"/>
      <c r="E116" s="7"/>
      <c r="F116" s="7"/>
      <c r="G116" s="7"/>
      <c r="H116" s="7"/>
      <c r="I116" s="17">
        <f>'Conversions, Sources &amp; Comments'!$F115*C116</f>
        <v>1.6426080000000001</v>
      </c>
      <c r="J116" s="16"/>
      <c r="K116" s="16"/>
      <c r="L116" s="16"/>
      <c r="M116" s="16"/>
    </row>
    <row r="117" spans="1:13" ht="12.75" customHeight="1">
      <c r="A117" s="13">
        <v>1508</v>
      </c>
      <c r="B117" s="7"/>
      <c r="C117" s="15">
        <v>12</v>
      </c>
      <c r="D117" s="7"/>
      <c r="E117" s="7"/>
      <c r="F117" s="7"/>
      <c r="G117" s="7"/>
      <c r="H117" s="7"/>
      <c r="I117" s="17">
        <f>'Conversions, Sources &amp; Comments'!$F116*C117</f>
        <v>1.6426080000000001</v>
      </c>
      <c r="J117" s="16"/>
      <c r="K117" s="16"/>
      <c r="L117" s="16"/>
      <c r="M117" s="16"/>
    </row>
    <row r="118" spans="1:13" ht="12.75" customHeight="1">
      <c r="A118" s="13">
        <v>1509</v>
      </c>
      <c r="B118" s="7"/>
      <c r="C118" s="15">
        <v>12</v>
      </c>
      <c r="D118" s="7"/>
      <c r="E118" s="7"/>
      <c r="F118" s="7"/>
      <c r="G118" s="7"/>
      <c r="H118" s="7"/>
      <c r="I118" s="17">
        <f>'Conversions, Sources &amp; Comments'!$F117*C118</f>
        <v>1.6426080000000001</v>
      </c>
      <c r="J118" s="16"/>
      <c r="K118" s="16"/>
      <c r="L118" s="16"/>
      <c r="M118" s="16"/>
    </row>
    <row r="119" spans="1:13" ht="12.75" customHeight="1">
      <c r="A119" s="13">
        <v>1510</v>
      </c>
      <c r="B119" s="7"/>
      <c r="C119" s="15">
        <v>10</v>
      </c>
      <c r="D119" s="7"/>
      <c r="E119" s="7"/>
      <c r="F119" s="7"/>
      <c r="G119" s="7"/>
      <c r="H119" s="7"/>
      <c r="I119" s="17">
        <f>'Conversions, Sources &amp; Comments'!$F118*C119</f>
        <v>1.3688400000000001</v>
      </c>
      <c r="J119" s="16"/>
      <c r="K119" s="16"/>
      <c r="L119" s="16"/>
      <c r="M119" s="16"/>
    </row>
    <row r="120" spans="1:13" ht="12.75" customHeight="1">
      <c r="A120" s="13">
        <v>1511</v>
      </c>
      <c r="B120" s="7"/>
      <c r="C120" s="15">
        <v>10</v>
      </c>
      <c r="D120" s="7"/>
      <c r="E120" s="7"/>
      <c r="F120" s="7"/>
      <c r="G120" s="7"/>
      <c r="H120" s="7"/>
      <c r="I120" s="17">
        <f>'Conversions, Sources &amp; Comments'!$F119*C120</f>
        <v>1.3688400000000001</v>
      </c>
      <c r="J120" s="16"/>
      <c r="K120" s="16"/>
      <c r="L120" s="16"/>
      <c r="M120" s="16"/>
    </row>
    <row r="121" spans="1:13" ht="12.75" customHeight="1">
      <c r="A121" s="13">
        <v>1512</v>
      </c>
      <c r="B121" s="7"/>
      <c r="C121" s="15">
        <v>10</v>
      </c>
      <c r="D121" s="7"/>
      <c r="E121" s="7"/>
      <c r="F121" s="7"/>
      <c r="G121" s="7"/>
      <c r="H121" s="7"/>
      <c r="I121" s="17">
        <f>'Conversions, Sources &amp; Comments'!$F120*C121</f>
        <v>1.3688400000000001</v>
      </c>
      <c r="J121" s="16"/>
      <c r="K121" s="16"/>
      <c r="L121" s="16"/>
      <c r="M121" s="16"/>
    </row>
    <row r="122" spans="1:13" ht="12.75" customHeight="1">
      <c r="A122" s="13">
        <v>1513</v>
      </c>
      <c r="B122" s="7"/>
      <c r="C122" s="15">
        <v>10</v>
      </c>
      <c r="D122" s="7"/>
      <c r="E122" s="7"/>
      <c r="F122" s="7"/>
      <c r="G122" s="7"/>
      <c r="H122" s="7"/>
      <c r="I122" s="17">
        <f>'Conversions, Sources &amp; Comments'!$F121*C122</f>
        <v>1.3688400000000001</v>
      </c>
      <c r="J122" s="16"/>
      <c r="K122" s="16"/>
      <c r="L122" s="16"/>
      <c r="M122" s="16"/>
    </row>
    <row r="123" spans="1:13" ht="12.75" customHeight="1">
      <c r="A123" s="13">
        <v>1514</v>
      </c>
      <c r="B123" s="7"/>
      <c r="C123" s="15">
        <v>10</v>
      </c>
      <c r="D123" s="7"/>
      <c r="E123" s="7"/>
      <c r="F123" s="7"/>
      <c r="G123" s="7"/>
      <c r="H123" s="7"/>
      <c r="I123" s="17">
        <f>'Conversions, Sources &amp; Comments'!$F122*C123</f>
        <v>1.3688400000000001</v>
      </c>
      <c r="J123" s="16"/>
      <c r="K123" s="16"/>
      <c r="L123" s="16"/>
      <c r="M123" s="16"/>
    </row>
    <row r="124" spans="1:13" ht="12.75" customHeight="1">
      <c r="A124" s="13">
        <v>1515</v>
      </c>
      <c r="B124" s="7"/>
      <c r="C124" s="15">
        <v>10</v>
      </c>
      <c r="D124" s="7"/>
      <c r="E124" s="7"/>
      <c r="F124" s="7"/>
      <c r="G124" s="7"/>
      <c r="H124" s="7"/>
      <c r="I124" s="17">
        <f>'Conversions, Sources &amp; Comments'!$F123*C124</f>
        <v>1.3688400000000001</v>
      </c>
      <c r="J124" s="16"/>
      <c r="K124" s="16"/>
      <c r="L124" s="16"/>
      <c r="M124" s="16"/>
    </row>
    <row r="125" spans="1:13" ht="12.75" customHeight="1">
      <c r="A125" s="13">
        <v>1516</v>
      </c>
      <c r="B125" s="7"/>
      <c r="C125" s="15">
        <v>10</v>
      </c>
      <c r="D125" s="7"/>
      <c r="E125" s="7"/>
      <c r="F125" s="7"/>
      <c r="G125" s="7"/>
      <c r="H125" s="7"/>
      <c r="I125" s="17">
        <f>'Conversions, Sources &amp; Comments'!$F124*C125</f>
        <v>1.3688400000000001</v>
      </c>
      <c r="J125" s="16"/>
      <c r="K125" s="16"/>
      <c r="L125" s="16"/>
      <c r="M125" s="16"/>
    </row>
    <row r="126" spans="1:13" ht="12.75" customHeight="1">
      <c r="A126" s="13">
        <v>1517</v>
      </c>
      <c r="B126" s="7"/>
      <c r="C126" s="15">
        <v>10</v>
      </c>
      <c r="D126" s="7"/>
      <c r="E126" s="7"/>
      <c r="F126" s="7"/>
      <c r="G126" s="7"/>
      <c r="H126" s="7"/>
      <c r="I126" s="17">
        <f>'Conversions, Sources &amp; Comments'!$F125*C126</f>
        <v>1.3688400000000001</v>
      </c>
      <c r="J126" s="16"/>
      <c r="K126" s="16"/>
      <c r="L126" s="16"/>
      <c r="M126" s="16"/>
    </row>
    <row r="127" spans="1:13" ht="12.75" customHeight="1">
      <c r="A127" s="13">
        <v>1518</v>
      </c>
      <c r="B127" s="7"/>
      <c r="C127" s="15">
        <v>10</v>
      </c>
      <c r="D127" s="7"/>
      <c r="E127" s="7"/>
      <c r="F127" s="7"/>
      <c r="G127" s="7"/>
      <c r="H127" s="7"/>
      <c r="I127" s="17">
        <f>'Conversions, Sources &amp; Comments'!$F126*C127</f>
        <v>1.3688400000000001</v>
      </c>
      <c r="J127" s="16"/>
      <c r="K127" s="16"/>
      <c r="L127" s="16"/>
      <c r="M127" s="16"/>
    </row>
    <row r="128" spans="1:13" ht="12.75" customHeight="1">
      <c r="A128" s="13">
        <v>1519</v>
      </c>
      <c r="B128" s="7"/>
      <c r="C128" s="15">
        <v>10</v>
      </c>
      <c r="D128" s="7"/>
      <c r="E128" s="7"/>
      <c r="F128" s="7"/>
      <c r="G128" s="7"/>
      <c r="H128" s="7"/>
      <c r="I128" s="17">
        <f>'Conversions, Sources &amp; Comments'!$F127*C128</f>
        <v>1.3688400000000001</v>
      </c>
      <c r="J128" s="16"/>
      <c r="K128" s="16"/>
      <c r="L128" s="16"/>
      <c r="M128" s="16"/>
    </row>
    <row r="129" spans="1:13" ht="12.75" customHeight="1">
      <c r="A129" s="13">
        <v>1520</v>
      </c>
      <c r="B129" s="7"/>
      <c r="C129" s="15">
        <v>10</v>
      </c>
      <c r="D129" s="7"/>
      <c r="E129" s="7"/>
      <c r="F129" s="7"/>
      <c r="G129" s="7"/>
      <c r="H129" s="7"/>
      <c r="I129" s="17">
        <f>'Conversions, Sources &amp; Comments'!$F128*C129</f>
        <v>1.3688400000000001</v>
      </c>
      <c r="J129" s="16"/>
      <c r="K129" s="16"/>
      <c r="L129" s="16"/>
      <c r="M129" s="16"/>
    </row>
    <row r="130" spans="1:13" ht="12.75" customHeight="1">
      <c r="A130" s="13">
        <v>1521</v>
      </c>
      <c r="B130" s="7"/>
      <c r="C130" s="15">
        <v>10</v>
      </c>
      <c r="D130" s="7"/>
      <c r="E130" s="7"/>
      <c r="F130" s="7"/>
      <c r="G130" s="7"/>
      <c r="H130" s="7"/>
      <c r="I130" s="17">
        <f>'Conversions, Sources &amp; Comments'!$F129*C130</f>
        <v>1.3517599999999999</v>
      </c>
      <c r="J130" s="16"/>
      <c r="K130" s="16"/>
      <c r="L130" s="16"/>
      <c r="M130" s="16"/>
    </row>
    <row r="131" spans="1:13" ht="12.75" customHeight="1">
      <c r="A131" s="13">
        <v>1522</v>
      </c>
      <c r="B131" s="7"/>
      <c r="C131" s="15">
        <v>12</v>
      </c>
      <c r="D131" s="7"/>
      <c r="E131" s="7"/>
      <c r="F131" s="7"/>
      <c r="G131" s="7"/>
      <c r="H131" s="7"/>
      <c r="I131" s="17">
        <f>'Conversions, Sources &amp; Comments'!$F130*C131</f>
        <v>1.5556320000000001</v>
      </c>
      <c r="J131" s="16"/>
      <c r="K131" s="16"/>
      <c r="L131" s="16"/>
      <c r="M131" s="16"/>
    </row>
    <row r="132" spans="1:13" ht="12.75" customHeight="1">
      <c r="A132" s="13">
        <v>1523</v>
      </c>
      <c r="B132" s="7"/>
      <c r="C132" s="15">
        <v>12</v>
      </c>
      <c r="D132" s="7"/>
      <c r="E132" s="7"/>
      <c r="F132" s="7"/>
      <c r="G132" s="7"/>
      <c r="H132" s="7"/>
      <c r="I132" s="17">
        <f>'Conversions, Sources &amp; Comments'!$F131*C132</f>
        <v>1.5556320000000001</v>
      </c>
      <c r="J132" s="16"/>
      <c r="K132" s="16"/>
      <c r="L132" s="16"/>
      <c r="M132" s="16"/>
    </row>
    <row r="133" spans="1:13" ht="12.75" customHeight="1">
      <c r="A133" s="13">
        <v>1524</v>
      </c>
      <c r="B133" s="7"/>
      <c r="C133" s="15">
        <v>10</v>
      </c>
      <c r="D133" s="7"/>
      <c r="E133" s="7"/>
      <c r="F133" s="7"/>
      <c r="G133" s="7"/>
      <c r="H133" s="7"/>
      <c r="I133" s="17">
        <f>'Conversions, Sources &amp; Comments'!$F132*C133</f>
        <v>1.29636</v>
      </c>
      <c r="J133" s="16"/>
      <c r="K133" s="16"/>
      <c r="L133" s="16"/>
      <c r="M133" s="16"/>
    </row>
    <row r="134" spans="1:13" ht="12.75" customHeight="1">
      <c r="A134" s="13">
        <v>1525</v>
      </c>
      <c r="B134" s="7"/>
      <c r="C134" s="15">
        <v>12</v>
      </c>
      <c r="D134" s="7"/>
      <c r="E134" s="7"/>
      <c r="F134" s="7"/>
      <c r="G134" s="7"/>
      <c r="H134" s="7"/>
      <c r="I134" s="17">
        <f>'Conversions, Sources &amp; Comments'!$F133*C134</f>
        <v>1.5290399999999997</v>
      </c>
      <c r="J134" s="16"/>
      <c r="K134" s="16"/>
      <c r="L134" s="16"/>
      <c r="M134" s="16"/>
    </row>
    <row r="135" spans="1:13" ht="12.75" customHeight="1">
      <c r="A135" s="13">
        <v>1526</v>
      </c>
      <c r="B135" s="7"/>
      <c r="C135" s="15">
        <v>10</v>
      </c>
      <c r="D135" s="7"/>
      <c r="E135" s="7"/>
      <c r="F135" s="7"/>
      <c r="G135" s="7"/>
      <c r="H135" s="7"/>
      <c r="I135" s="17">
        <f>'Conversions, Sources &amp; Comments'!$F134*C135</f>
        <v>1.2741999999999998</v>
      </c>
      <c r="J135" s="16"/>
      <c r="K135" s="16"/>
      <c r="L135" s="16"/>
      <c r="M135" s="16"/>
    </row>
    <row r="136" spans="1:13" ht="12.75" customHeight="1">
      <c r="A136" s="13">
        <v>1527</v>
      </c>
      <c r="B136" s="7"/>
      <c r="C136" s="15">
        <v>12</v>
      </c>
      <c r="D136" s="7"/>
      <c r="E136" s="7"/>
      <c r="F136" s="7"/>
      <c r="G136" s="7"/>
      <c r="H136" s="7"/>
      <c r="I136" s="17">
        <f>'Conversions, Sources &amp; Comments'!$F135*C136</f>
        <v>1.5290399999999997</v>
      </c>
      <c r="J136" s="16"/>
      <c r="K136" s="16"/>
      <c r="L136" s="16"/>
      <c r="M136" s="16"/>
    </row>
    <row r="137" spans="1:13" ht="12.75" customHeight="1">
      <c r="A137" s="13">
        <v>1528</v>
      </c>
      <c r="B137" s="7"/>
      <c r="C137" s="15">
        <v>12</v>
      </c>
      <c r="D137" s="7"/>
      <c r="E137" s="7"/>
      <c r="F137" s="7"/>
      <c r="G137" s="7"/>
      <c r="H137" s="7"/>
      <c r="I137" s="17">
        <f>'Conversions, Sources &amp; Comments'!$F136*C137</f>
        <v>1.5290399999999997</v>
      </c>
      <c r="J137" s="16"/>
      <c r="K137" s="16"/>
      <c r="L137" s="16"/>
      <c r="M137" s="16"/>
    </row>
    <row r="138" spans="1:13" ht="12.75" customHeight="1">
      <c r="A138" s="13">
        <v>1529</v>
      </c>
      <c r="B138" s="7"/>
      <c r="C138" s="15">
        <v>12</v>
      </c>
      <c r="D138" s="7"/>
      <c r="E138" s="7"/>
      <c r="F138" s="7"/>
      <c r="G138" s="7"/>
      <c r="H138" s="7"/>
      <c r="I138" s="17">
        <f>'Conversions, Sources &amp; Comments'!$F137*C138</f>
        <v>1.5290399999999997</v>
      </c>
      <c r="J138" s="16"/>
      <c r="K138" s="16"/>
      <c r="L138" s="16"/>
      <c r="M138" s="16"/>
    </row>
    <row r="139" spans="1:13" ht="12.75" customHeight="1">
      <c r="A139" s="13">
        <v>1530</v>
      </c>
      <c r="B139" s="7"/>
      <c r="C139" s="15">
        <v>12</v>
      </c>
      <c r="D139" s="7"/>
      <c r="E139" s="7"/>
      <c r="F139" s="7"/>
      <c r="G139" s="7"/>
      <c r="H139" s="7"/>
      <c r="I139" s="17">
        <f>'Conversions, Sources &amp; Comments'!$F138*C139</f>
        <v>1.5290399999999997</v>
      </c>
      <c r="J139" s="16"/>
      <c r="K139" s="16"/>
      <c r="L139" s="16"/>
      <c r="M139" s="16"/>
    </row>
    <row r="140" spans="1:13" ht="12.75" customHeight="1">
      <c r="A140" s="13">
        <v>1531</v>
      </c>
      <c r="B140" s="7"/>
      <c r="C140" s="7"/>
      <c r="D140" s="7"/>
      <c r="E140" s="7"/>
      <c r="F140" s="7"/>
      <c r="G140" s="7"/>
      <c r="H140" s="7"/>
      <c r="I140" s="16"/>
      <c r="J140" s="16"/>
      <c r="K140" s="16"/>
      <c r="L140" s="16"/>
      <c r="M140" s="16"/>
    </row>
    <row r="141" spans="1:13" ht="12.75" customHeight="1">
      <c r="A141" s="13">
        <v>1532</v>
      </c>
      <c r="B141" s="7"/>
      <c r="C141" s="7"/>
      <c r="D141" s="7"/>
      <c r="E141" s="7"/>
      <c r="F141" s="7"/>
      <c r="G141" s="7"/>
      <c r="H141" s="7"/>
      <c r="I141" s="16"/>
      <c r="J141" s="16"/>
      <c r="K141" s="16"/>
      <c r="L141" s="16"/>
      <c r="M141" s="16"/>
    </row>
    <row r="142" spans="1:13" ht="12.75" customHeight="1">
      <c r="A142" s="13">
        <v>1533</v>
      </c>
      <c r="B142" s="7"/>
      <c r="C142" s="7"/>
      <c r="D142" s="7"/>
      <c r="E142" s="7"/>
      <c r="F142" s="7"/>
      <c r="G142" s="7"/>
      <c r="H142" s="7"/>
      <c r="I142" s="16"/>
      <c r="J142" s="16"/>
      <c r="K142" s="16"/>
      <c r="L142" s="16"/>
      <c r="M142" s="16"/>
    </row>
    <row r="143" spans="1:13" ht="12.75" customHeight="1">
      <c r="A143" s="13">
        <v>1534</v>
      </c>
      <c r="B143" s="7"/>
      <c r="C143" s="7"/>
      <c r="D143" s="7"/>
      <c r="E143" s="7"/>
      <c r="F143" s="7"/>
      <c r="G143" s="7"/>
      <c r="H143" s="7"/>
      <c r="I143" s="16"/>
      <c r="J143" s="16"/>
      <c r="K143" s="16"/>
      <c r="L143" s="16"/>
      <c r="M143" s="16"/>
    </row>
    <row r="144" spans="1:13" ht="12.75" customHeight="1">
      <c r="A144" s="13">
        <v>1535</v>
      </c>
      <c r="B144" s="7"/>
      <c r="C144" s="7"/>
      <c r="D144" s="7"/>
      <c r="E144" s="7"/>
      <c r="F144" s="7"/>
      <c r="G144" s="7"/>
      <c r="H144" s="7"/>
      <c r="I144" s="16"/>
      <c r="J144" s="16"/>
      <c r="K144" s="16"/>
      <c r="L144" s="16"/>
      <c r="M144" s="16"/>
    </row>
    <row r="145" spans="1:13" ht="12.75" customHeight="1">
      <c r="A145" s="13">
        <v>1536</v>
      </c>
      <c r="B145" s="7"/>
      <c r="C145" s="7"/>
      <c r="D145" s="7"/>
      <c r="E145" s="7"/>
      <c r="F145" s="7"/>
      <c r="G145" s="7"/>
      <c r="H145" s="7"/>
      <c r="I145" s="16"/>
      <c r="J145" s="16"/>
      <c r="K145" s="16"/>
      <c r="L145" s="16"/>
      <c r="M145" s="16"/>
    </row>
    <row r="146" spans="1:13" ht="12.75" customHeight="1">
      <c r="A146" s="13">
        <v>1537</v>
      </c>
      <c r="B146" s="7"/>
      <c r="C146" s="7"/>
      <c r="D146" s="7"/>
      <c r="E146" s="7"/>
      <c r="F146" s="7"/>
      <c r="G146" s="7"/>
      <c r="H146" s="7"/>
      <c r="I146" s="16"/>
      <c r="J146" s="16"/>
      <c r="K146" s="16"/>
      <c r="L146" s="16"/>
      <c r="M146" s="16"/>
    </row>
    <row r="147" spans="1:13" ht="12.75" customHeight="1">
      <c r="A147" s="13">
        <v>1538</v>
      </c>
      <c r="B147" s="7"/>
      <c r="C147" s="7"/>
      <c r="D147" s="7"/>
      <c r="E147" s="7"/>
      <c r="F147" s="7"/>
      <c r="G147" s="7"/>
      <c r="H147" s="7"/>
      <c r="I147" s="16"/>
      <c r="J147" s="16"/>
      <c r="K147" s="16"/>
      <c r="L147" s="16"/>
      <c r="M147" s="16"/>
    </row>
    <row r="148" spans="1:13" ht="12.75" customHeight="1">
      <c r="A148" s="13">
        <v>1539</v>
      </c>
      <c r="B148" s="7"/>
      <c r="C148" s="7"/>
      <c r="D148" s="7"/>
      <c r="E148" s="7"/>
      <c r="F148" s="7"/>
      <c r="G148" s="7"/>
      <c r="H148" s="7"/>
      <c r="I148" s="16"/>
      <c r="J148" s="16"/>
      <c r="K148" s="16"/>
      <c r="L148" s="16"/>
      <c r="M148" s="16"/>
    </row>
    <row r="149" spans="1:13" ht="12.75" customHeight="1">
      <c r="A149" s="13">
        <v>1540</v>
      </c>
      <c r="B149" s="7"/>
      <c r="C149" s="7"/>
      <c r="D149" s="7"/>
      <c r="E149" s="7"/>
      <c r="F149" s="7"/>
      <c r="G149" s="7"/>
      <c r="H149" s="7"/>
      <c r="I149" s="16"/>
      <c r="J149" s="16"/>
      <c r="K149" s="16"/>
      <c r="L149" s="16"/>
      <c r="M149" s="16"/>
    </row>
    <row r="150" spans="1:13" ht="12.75" customHeight="1">
      <c r="A150" s="13">
        <v>1541</v>
      </c>
      <c r="B150" s="7"/>
      <c r="C150" s="7"/>
      <c r="D150" s="7"/>
      <c r="E150" s="7"/>
      <c r="F150" s="7"/>
      <c r="G150" s="7"/>
      <c r="H150" s="7"/>
      <c r="I150" s="16"/>
      <c r="J150" s="16"/>
      <c r="K150" s="16"/>
      <c r="L150" s="16"/>
      <c r="M150" s="16"/>
    </row>
    <row r="151" spans="1:13" ht="12.75" customHeight="1">
      <c r="A151" s="13">
        <v>1542</v>
      </c>
      <c r="B151" s="7"/>
      <c r="C151" s="7"/>
      <c r="D151" s="7"/>
      <c r="E151" s="7"/>
      <c r="F151" s="7"/>
      <c r="G151" s="7"/>
      <c r="H151" s="7"/>
      <c r="I151" s="16"/>
      <c r="J151" s="16"/>
      <c r="K151" s="16"/>
      <c r="L151" s="16"/>
      <c r="M151" s="16"/>
    </row>
    <row r="152" spans="1:13" ht="12.75" customHeight="1">
      <c r="A152" s="13">
        <v>1543</v>
      </c>
      <c r="B152" s="7"/>
      <c r="C152" s="7"/>
      <c r="D152" s="7"/>
      <c r="E152" s="7"/>
      <c r="F152" s="7"/>
      <c r="G152" s="7"/>
      <c r="H152" s="7"/>
      <c r="I152" s="16"/>
      <c r="J152" s="16"/>
      <c r="K152" s="16"/>
      <c r="L152" s="16"/>
      <c r="M152" s="16"/>
    </row>
    <row r="153" spans="1:13" ht="12.75" customHeight="1">
      <c r="A153" s="13">
        <v>1544</v>
      </c>
      <c r="B153" s="7"/>
      <c r="C153" s="7"/>
      <c r="D153" s="7"/>
      <c r="E153" s="7"/>
      <c r="F153" s="7"/>
      <c r="G153" s="7"/>
      <c r="H153" s="7"/>
      <c r="I153" s="16"/>
      <c r="J153" s="16"/>
      <c r="K153" s="16"/>
      <c r="L153" s="16"/>
      <c r="M153" s="16"/>
    </row>
    <row r="154" spans="1:13" ht="12.75" customHeight="1">
      <c r="A154" s="13">
        <v>1545</v>
      </c>
      <c r="B154" s="7"/>
      <c r="C154" s="7"/>
      <c r="D154" s="7"/>
      <c r="E154" s="7"/>
      <c r="F154" s="7"/>
      <c r="G154" s="7"/>
      <c r="H154" s="7"/>
      <c r="I154" s="16"/>
      <c r="J154" s="16"/>
      <c r="K154" s="16"/>
      <c r="L154" s="16"/>
      <c r="M154" s="16"/>
    </row>
    <row r="155" spans="1:13" ht="12.75" customHeight="1">
      <c r="A155" s="13">
        <v>1546</v>
      </c>
      <c r="B155" s="7"/>
      <c r="C155" s="7"/>
      <c r="D155" s="7"/>
      <c r="E155" s="7"/>
      <c r="F155" s="7"/>
      <c r="G155" s="7"/>
      <c r="H155" s="7"/>
      <c r="I155" s="16"/>
      <c r="J155" s="16"/>
      <c r="K155" s="16"/>
      <c r="L155" s="16"/>
      <c r="M155" s="16"/>
    </row>
    <row r="156" spans="1:13" ht="12.75" customHeight="1">
      <c r="A156" s="13">
        <v>1547</v>
      </c>
      <c r="B156" s="7"/>
      <c r="C156" s="7"/>
      <c r="D156" s="7"/>
      <c r="E156" s="7"/>
      <c r="F156" s="7"/>
      <c r="G156" s="7"/>
      <c r="H156" s="7"/>
      <c r="I156" s="16"/>
      <c r="J156" s="16"/>
      <c r="K156" s="16"/>
      <c r="L156" s="16"/>
      <c r="M156" s="16"/>
    </row>
    <row r="157" spans="1:13" ht="12.75" customHeight="1">
      <c r="A157" s="13">
        <v>1548</v>
      </c>
      <c r="B157" s="7"/>
      <c r="C157" s="7"/>
      <c r="D157" s="7"/>
      <c r="E157" s="7"/>
      <c r="F157" s="7"/>
      <c r="G157" s="7"/>
      <c r="H157" s="7"/>
      <c r="I157" s="16"/>
      <c r="J157" s="16"/>
      <c r="K157" s="16"/>
      <c r="L157" s="16"/>
      <c r="M157" s="16"/>
    </row>
    <row r="158" spans="1:13" ht="12.75" customHeight="1">
      <c r="A158" s="13">
        <v>1549</v>
      </c>
      <c r="B158" s="7"/>
      <c r="C158" s="7"/>
      <c r="D158" s="7"/>
      <c r="E158" s="7"/>
      <c r="F158" s="7"/>
      <c r="G158" s="7"/>
      <c r="H158" s="7"/>
      <c r="I158" s="16"/>
      <c r="J158" s="16"/>
      <c r="K158" s="16"/>
      <c r="L158" s="16"/>
      <c r="M158" s="16"/>
    </row>
    <row r="159" spans="1:13" ht="12.75" customHeight="1">
      <c r="A159" s="13">
        <v>1550</v>
      </c>
      <c r="B159" s="7"/>
      <c r="C159" s="7"/>
      <c r="D159" s="7"/>
      <c r="E159" s="7"/>
      <c r="F159" s="7"/>
      <c r="G159" s="7"/>
      <c r="H159" s="7"/>
      <c r="I159" s="16"/>
      <c r="J159" s="16"/>
      <c r="K159" s="16"/>
      <c r="L159" s="16"/>
      <c r="M159" s="16"/>
    </row>
    <row r="160" spans="1:13" ht="12.75" customHeight="1">
      <c r="A160" s="13">
        <v>1551</v>
      </c>
      <c r="B160" s="7"/>
      <c r="C160" s="7"/>
      <c r="D160" s="7"/>
      <c r="E160" s="7"/>
      <c r="F160" s="7"/>
      <c r="G160" s="7"/>
      <c r="H160" s="7"/>
      <c r="I160" s="16"/>
      <c r="J160" s="16"/>
      <c r="K160" s="16"/>
      <c r="L160" s="16"/>
      <c r="M160" s="16"/>
    </row>
    <row r="161" spans="1:13" ht="12.75" customHeight="1">
      <c r="A161" s="13">
        <v>1552</v>
      </c>
      <c r="B161" s="7"/>
      <c r="C161" s="7"/>
      <c r="D161" s="7"/>
      <c r="E161" s="7"/>
      <c r="F161" s="7"/>
      <c r="G161" s="7"/>
      <c r="H161" s="7"/>
      <c r="I161" s="16"/>
      <c r="J161" s="16"/>
      <c r="K161" s="16"/>
      <c r="L161" s="16"/>
      <c r="M161" s="16"/>
    </row>
    <row r="162" spans="1:13" ht="12.75" customHeight="1">
      <c r="A162" s="13">
        <v>1553</v>
      </c>
      <c r="B162" s="7"/>
      <c r="C162" s="7"/>
      <c r="D162" s="7"/>
      <c r="E162" s="7"/>
      <c r="F162" s="7"/>
      <c r="G162" s="7"/>
      <c r="H162" s="7"/>
      <c r="I162" s="16"/>
      <c r="J162" s="16"/>
      <c r="K162" s="16"/>
      <c r="L162" s="16"/>
      <c r="M162" s="16"/>
    </row>
    <row r="163" spans="1:13" ht="12.75" customHeight="1">
      <c r="A163" s="13">
        <v>1554</v>
      </c>
      <c r="B163" s="7"/>
      <c r="C163" s="7"/>
      <c r="D163" s="7"/>
      <c r="E163" s="7"/>
      <c r="F163" s="7"/>
      <c r="G163" s="7"/>
      <c r="H163" s="7"/>
      <c r="I163" s="16"/>
      <c r="J163" s="16"/>
      <c r="K163" s="16"/>
      <c r="L163" s="16"/>
      <c r="M163" s="16"/>
    </row>
    <row r="164" spans="1:13" ht="12.75" customHeight="1">
      <c r="A164" s="13">
        <v>1555</v>
      </c>
      <c r="B164" s="7"/>
      <c r="C164" s="7"/>
      <c r="D164" s="7"/>
      <c r="E164" s="7"/>
      <c r="F164" s="7"/>
      <c r="G164" s="7"/>
      <c r="H164" s="7"/>
      <c r="I164" s="16"/>
      <c r="J164" s="16"/>
      <c r="K164" s="16"/>
      <c r="L164" s="16"/>
      <c r="M164" s="16"/>
    </row>
    <row r="165" spans="1:13" ht="12.75" customHeight="1">
      <c r="A165" s="13">
        <v>1556</v>
      </c>
      <c r="B165" s="7"/>
      <c r="C165" s="7"/>
      <c r="D165" s="7"/>
      <c r="E165" s="7"/>
      <c r="F165" s="7"/>
      <c r="G165" s="7"/>
      <c r="H165" s="7"/>
      <c r="I165" s="16"/>
      <c r="J165" s="16"/>
      <c r="K165" s="16"/>
      <c r="L165" s="16"/>
      <c r="M165" s="16"/>
    </row>
    <row r="166" spans="1:13" ht="12.75" customHeight="1">
      <c r="A166" s="13">
        <v>1557</v>
      </c>
      <c r="B166" s="7"/>
      <c r="C166" s="7"/>
      <c r="D166" s="7"/>
      <c r="E166" s="7"/>
      <c r="F166" s="7"/>
      <c r="G166" s="7"/>
      <c r="H166" s="7"/>
      <c r="I166" s="16"/>
      <c r="J166" s="16"/>
      <c r="K166" s="16"/>
      <c r="L166" s="16"/>
      <c r="M166" s="16"/>
    </row>
    <row r="167" spans="1:13" ht="12.75" customHeight="1">
      <c r="A167" s="13">
        <v>1558</v>
      </c>
      <c r="B167" s="7"/>
      <c r="C167" s="7"/>
      <c r="D167" s="7"/>
      <c r="E167" s="7"/>
      <c r="F167" s="15">
        <v>42</v>
      </c>
      <c r="G167" s="7"/>
      <c r="H167" s="7"/>
      <c r="I167" s="16"/>
      <c r="J167" s="16"/>
      <c r="K167" s="16"/>
      <c r="L167" s="17">
        <f>'Conversions, Sources &amp; Comments'!$F166*F167</f>
        <v>4.8109320000000002</v>
      </c>
      <c r="M167" s="16"/>
    </row>
    <row r="168" spans="1:13" ht="12.75" customHeight="1">
      <c r="A168" s="13">
        <v>1559</v>
      </c>
      <c r="B168" s="7"/>
      <c r="C168" s="7"/>
      <c r="D168" s="7"/>
      <c r="E168" s="7"/>
      <c r="F168" s="7"/>
      <c r="G168" s="7"/>
      <c r="H168" s="7"/>
      <c r="I168" s="16"/>
      <c r="J168" s="16"/>
      <c r="K168" s="16"/>
      <c r="L168" s="16"/>
      <c r="M168" s="16"/>
    </row>
    <row r="169" spans="1:13" ht="12.75" customHeight="1">
      <c r="A169" s="13">
        <v>1560</v>
      </c>
      <c r="B169" s="7"/>
      <c r="C169" s="7"/>
      <c r="D169" s="7"/>
      <c r="E169" s="7"/>
      <c r="F169" s="7"/>
      <c r="G169" s="7"/>
      <c r="H169" s="7"/>
      <c r="I169" s="16"/>
      <c r="J169" s="16"/>
      <c r="K169" s="16"/>
      <c r="L169" s="16"/>
      <c r="M169" s="16"/>
    </row>
    <row r="170" spans="1:13" ht="12.75" customHeight="1">
      <c r="A170" s="13">
        <v>1561</v>
      </c>
      <c r="B170" s="7"/>
      <c r="C170" s="7"/>
      <c r="D170" s="7"/>
      <c r="E170" s="7"/>
      <c r="F170" s="7"/>
      <c r="G170" s="7"/>
      <c r="H170" s="7"/>
      <c r="I170" s="16"/>
      <c r="J170" s="16"/>
      <c r="K170" s="16"/>
      <c r="L170" s="16"/>
      <c r="M170" s="16"/>
    </row>
    <row r="171" spans="1:13" ht="12.75" customHeight="1">
      <c r="A171" s="13">
        <v>1562</v>
      </c>
      <c r="B171" s="7"/>
      <c r="C171" s="7"/>
      <c r="D171" s="7"/>
      <c r="E171" s="7"/>
      <c r="F171" s="7"/>
      <c r="G171" s="7"/>
      <c r="H171" s="7"/>
      <c r="I171" s="16"/>
      <c r="J171" s="16"/>
      <c r="K171" s="16"/>
      <c r="L171" s="16"/>
      <c r="M171" s="16"/>
    </row>
    <row r="172" spans="1:13" ht="12.75" customHeight="1">
      <c r="A172" s="13">
        <v>1563</v>
      </c>
      <c r="B172" s="7"/>
      <c r="C172" s="7"/>
      <c r="D172" s="7"/>
      <c r="E172" s="7"/>
      <c r="F172" s="7"/>
      <c r="G172" s="7"/>
      <c r="H172" s="7"/>
      <c r="I172" s="16"/>
      <c r="J172" s="16"/>
      <c r="K172" s="16"/>
      <c r="L172" s="16"/>
      <c r="M172" s="16"/>
    </row>
    <row r="173" spans="1:13" ht="12.75" customHeight="1">
      <c r="A173" s="13">
        <v>1564</v>
      </c>
      <c r="B173" s="7"/>
      <c r="C173" s="7"/>
      <c r="D173" s="7"/>
      <c r="E173" s="7"/>
      <c r="F173" s="7"/>
      <c r="G173" s="7"/>
      <c r="H173" s="7"/>
      <c r="I173" s="16"/>
      <c r="J173" s="16"/>
      <c r="K173" s="16"/>
      <c r="L173" s="16"/>
      <c r="M173" s="16"/>
    </row>
    <row r="174" spans="1:13" ht="12.75" customHeight="1">
      <c r="A174" s="13">
        <v>1565</v>
      </c>
      <c r="B174" s="7"/>
      <c r="C174" s="7"/>
      <c r="D174" s="7"/>
      <c r="E174" s="7"/>
      <c r="F174" s="7"/>
      <c r="G174" s="7"/>
      <c r="H174" s="7"/>
      <c r="I174" s="16"/>
      <c r="J174" s="16"/>
      <c r="K174" s="16"/>
      <c r="L174" s="16"/>
      <c r="M174" s="16"/>
    </row>
    <row r="175" spans="1:13" ht="12.75" customHeight="1">
      <c r="A175" s="13">
        <v>1566</v>
      </c>
      <c r="B175" s="7"/>
      <c r="C175" s="7"/>
      <c r="D175" s="7"/>
      <c r="E175" s="7"/>
      <c r="F175" s="7"/>
      <c r="G175" s="7"/>
      <c r="H175" s="7"/>
      <c r="I175" s="16"/>
      <c r="J175" s="16"/>
      <c r="K175" s="16"/>
      <c r="L175" s="16"/>
      <c r="M175" s="16"/>
    </row>
    <row r="176" spans="1:13" ht="12.75" customHeight="1">
      <c r="A176" s="13">
        <v>1567</v>
      </c>
      <c r="B176" s="7"/>
      <c r="C176" s="7"/>
      <c r="D176" s="7"/>
      <c r="E176" s="7"/>
      <c r="F176" s="7"/>
      <c r="G176" s="7"/>
      <c r="H176" s="7"/>
      <c r="I176" s="16"/>
      <c r="J176" s="16"/>
      <c r="K176" s="16"/>
      <c r="L176" s="16"/>
      <c r="M176" s="16"/>
    </row>
    <row r="177" spans="1:13" ht="12.75" customHeight="1">
      <c r="A177" s="13">
        <v>1568</v>
      </c>
      <c r="B177" s="7"/>
      <c r="C177" s="7"/>
      <c r="D177" s="7"/>
      <c r="E177" s="7"/>
      <c r="F177" s="7"/>
      <c r="G177" s="7"/>
      <c r="H177" s="7"/>
      <c r="I177" s="16"/>
      <c r="J177" s="16"/>
      <c r="K177" s="16"/>
      <c r="L177" s="16"/>
      <c r="M177" s="16"/>
    </row>
    <row r="178" spans="1:13" ht="12.75" customHeight="1">
      <c r="A178" s="13">
        <v>1569</v>
      </c>
      <c r="B178" s="7"/>
      <c r="C178" s="7"/>
      <c r="D178" s="7"/>
      <c r="E178" s="7"/>
      <c r="F178" s="7"/>
      <c r="G178" s="7"/>
      <c r="H178" s="7"/>
      <c r="I178" s="16"/>
      <c r="J178" s="16"/>
      <c r="K178" s="16"/>
      <c r="L178" s="16"/>
      <c r="M178" s="16"/>
    </row>
    <row r="179" spans="1:13" ht="12.75" customHeight="1">
      <c r="A179" s="13">
        <v>1570</v>
      </c>
      <c r="B179" s="7"/>
      <c r="C179" s="7"/>
      <c r="D179" s="7"/>
      <c r="E179" s="7"/>
      <c r="F179" s="7"/>
      <c r="G179" s="7"/>
      <c r="H179" s="7"/>
      <c r="I179" s="16"/>
      <c r="J179" s="16"/>
      <c r="K179" s="16"/>
      <c r="L179" s="16"/>
      <c r="M179" s="16"/>
    </row>
    <row r="180" spans="1:13" ht="12.75" customHeight="1">
      <c r="A180" s="13">
        <v>1571</v>
      </c>
      <c r="B180" s="7"/>
      <c r="C180" s="7"/>
      <c r="D180" s="7"/>
      <c r="E180" s="7"/>
      <c r="F180" s="7"/>
      <c r="G180" s="7"/>
      <c r="H180" s="7"/>
      <c r="I180" s="16"/>
      <c r="J180" s="16"/>
      <c r="K180" s="16"/>
      <c r="L180" s="16"/>
      <c r="M180" s="16"/>
    </row>
    <row r="181" spans="1:13" ht="12.75" customHeight="1">
      <c r="A181" s="13">
        <v>1572</v>
      </c>
      <c r="B181" s="7"/>
      <c r="C181" s="7"/>
      <c r="D181" s="7"/>
      <c r="E181" s="7"/>
      <c r="F181" s="7"/>
      <c r="G181" s="7"/>
      <c r="H181" s="7"/>
      <c r="I181" s="16"/>
      <c r="J181" s="16"/>
      <c r="K181" s="16"/>
      <c r="L181" s="16"/>
      <c r="M181" s="16"/>
    </row>
    <row r="182" spans="1:13" ht="12.75" customHeight="1">
      <c r="A182" s="13">
        <v>1573</v>
      </c>
      <c r="B182" s="7"/>
      <c r="C182" s="7"/>
      <c r="D182" s="7"/>
      <c r="E182" s="7"/>
      <c r="F182" s="7"/>
      <c r="G182" s="7"/>
      <c r="H182" s="7"/>
      <c r="I182" s="16"/>
      <c r="J182" s="16"/>
      <c r="K182" s="16"/>
      <c r="L182" s="16"/>
      <c r="M182" s="16"/>
    </row>
    <row r="183" spans="1:13" ht="12.75" customHeight="1">
      <c r="A183" s="13">
        <v>1574</v>
      </c>
      <c r="B183" s="7"/>
      <c r="C183" s="7"/>
      <c r="D183" s="7"/>
      <c r="E183" s="7"/>
      <c r="F183" s="7"/>
      <c r="G183" s="7"/>
      <c r="H183" s="7"/>
      <c r="I183" s="16"/>
      <c r="J183" s="16"/>
      <c r="K183" s="16"/>
      <c r="L183" s="16"/>
      <c r="M183" s="16"/>
    </row>
    <row r="184" spans="1:13" ht="12.75" customHeight="1">
      <c r="A184" s="13">
        <v>1575</v>
      </c>
      <c r="B184" s="7"/>
      <c r="C184" s="7"/>
      <c r="D184" s="7"/>
      <c r="E184" s="7"/>
      <c r="F184" s="7"/>
      <c r="G184" s="7"/>
      <c r="H184" s="7"/>
      <c r="I184" s="16"/>
      <c r="J184" s="16"/>
      <c r="K184" s="16"/>
      <c r="L184" s="16"/>
      <c r="M184" s="16"/>
    </row>
    <row r="185" spans="1:13" ht="12.75" customHeight="1">
      <c r="A185" s="13">
        <v>1576</v>
      </c>
      <c r="B185" s="7"/>
      <c r="C185" s="7"/>
      <c r="D185" s="7"/>
      <c r="E185" s="7"/>
      <c r="F185" s="7"/>
      <c r="G185" s="7"/>
      <c r="H185" s="7"/>
      <c r="I185" s="16"/>
      <c r="J185" s="16"/>
      <c r="K185" s="16"/>
      <c r="L185" s="16"/>
      <c r="M185" s="16"/>
    </row>
    <row r="186" spans="1:13" ht="12.75" customHeight="1">
      <c r="A186" s="13">
        <v>1577</v>
      </c>
      <c r="B186" s="7"/>
      <c r="C186" s="7"/>
      <c r="D186" s="7"/>
      <c r="E186" s="7"/>
      <c r="F186" s="7"/>
      <c r="G186" s="7"/>
      <c r="H186" s="7"/>
      <c r="I186" s="16"/>
      <c r="J186" s="16"/>
      <c r="K186" s="16"/>
      <c r="L186" s="16"/>
      <c r="M186" s="16"/>
    </row>
    <row r="187" spans="1:13" ht="12.75" customHeight="1">
      <c r="A187" s="13">
        <v>1578</v>
      </c>
      <c r="B187" s="7"/>
      <c r="C187" s="7"/>
      <c r="D187" s="7"/>
      <c r="E187" s="7"/>
      <c r="F187" s="7"/>
      <c r="G187" s="7"/>
      <c r="H187" s="7"/>
      <c r="I187" s="16"/>
      <c r="J187" s="16"/>
      <c r="K187" s="16"/>
      <c r="L187" s="16"/>
      <c r="M187" s="16"/>
    </row>
    <row r="188" spans="1:13" ht="12.75" customHeight="1">
      <c r="A188" s="13">
        <v>1579</v>
      </c>
      <c r="B188" s="7"/>
      <c r="C188" s="7"/>
      <c r="D188" s="7"/>
      <c r="E188" s="7"/>
      <c r="F188" s="7"/>
      <c r="G188" s="7"/>
      <c r="H188" s="7"/>
      <c r="I188" s="16"/>
      <c r="J188" s="16"/>
      <c r="K188" s="16"/>
      <c r="L188" s="16"/>
      <c r="M188" s="16"/>
    </row>
    <row r="189" spans="1:13" ht="12.75" customHeight="1">
      <c r="A189" s="13">
        <v>1580</v>
      </c>
      <c r="B189" s="7"/>
      <c r="C189" s="7"/>
      <c r="D189" s="7"/>
      <c r="E189" s="7"/>
      <c r="F189" s="7"/>
      <c r="G189" s="7"/>
      <c r="H189" s="7"/>
      <c r="I189" s="16"/>
      <c r="J189" s="16"/>
      <c r="K189" s="16"/>
      <c r="L189" s="16"/>
      <c r="M189" s="16"/>
    </row>
    <row r="190" spans="1:13" ht="12.75" customHeight="1">
      <c r="A190" s="13">
        <v>1581</v>
      </c>
      <c r="B190" s="7"/>
      <c r="C190" s="7"/>
      <c r="D190" s="7"/>
      <c r="E190" s="7"/>
      <c r="F190" s="7"/>
      <c r="G190" s="7"/>
      <c r="H190" s="7"/>
      <c r="I190" s="16"/>
      <c r="J190" s="16"/>
      <c r="K190" s="16"/>
      <c r="L190" s="16"/>
      <c r="M190" s="16"/>
    </row>
    <row r="191" spans="1:13" ht="12.75" customHeight="1">
      <c r="A191" s="13">
        <v>1582</v>
      </c>
      <c r="B191" s="7"/>
      <c r="C191" s="7"/>
      <c r="D191" s="7"/>
      <c r="E191" s="7"/>
      <c r="F191" s="7"/>
      <c r="G191" s="7"/>
      <c r="H191" s="7"/>
      <c r="I191" s="16"/>
      <c r="J191" s="16"/>
      <c r="K191" s="16"/>
      <c r="L191" s="16"/>
      <c r="M191" s="16"/>
    </row>
    <row r="192" spans="1:13" ht="12.75" customHeight="1">
      <c r="A192" s="13">
        <v>1583</v>
      </c>
      <c r="B192" s="7"/>
      <c r="C192" s="7"/>
      <c r="D192" s="7"/>
      <c r="E192" s="7"/>
      <c r="F192" s="7"/>
      <c r="G192" s="7"/>
      <c r="H192" s="7"/>
      <c r="I192" s="16"/>
      <c r="J192" s="16"/>
      <c r="K192" s="16"/>
      <c r="L192" s="16"/>
      <c r="M192" s="16"/>
    </row>
    <row r="193" spans="1:13" ht="12.75" customHeight="1">
      <c r="A193" s="13">
        <v>1584</v>
      </c>
      <c r="B193" s="7"/>
      <c r="C193" s="7"/>
      <c r="D193" s="7"/>
      <c r="E193" s="7"/>
      <c r="F193" s="7"/>
      <c r="G193" s="7"/>
      <c r="H193" s="7"/>
      <c r="I193" s="16"/>
      <c r="J193" s="16"/>
      <c r="K193" s="16"/>
      <c r="L193" s="16"/>
      <c r="M193" s="16"/>
    </row>
    <row r="194" spans="1:13" ht="12.75" customHeight="1">
      <c r="A194" s="13">
        <v>1585</v>
      </c>
      <c r="B194" s="7"/>
      <c r="C194" s="7"/>
      <c r="D194" s="7"/>
      <c r="E194" s="7"/>
      <c r="F194" s="7"/>
      <c r="G194" s="7"/>
      <c r="H194" s="7"/>
      <c r="I194" s="16"/>
      <c r="J194" s="16"/>
      <c r="K194" s="16"/>
      <c r="L194" s="16"/>
      <c r="M194" s="16"/>
    </row>
    <row r="195" spans="1:13" ht="12.75" customHeight="1">
      <c r="A195" s="13">
        <v>1586</v>
      </c>
      <c r="B195" s="7"/>
      <c r="C195" s="7"/>
      <c r="D195" s="7"/>
      <c r="E195" s="7"/>
      <c r="F195" s="7"/>
      <c r="G195" s="7"/>
      <c r="H195" s="7"/>
      <c r="I195" s="16"/>
      <c r="J195" s="16"/>
      <c r="K195" s="16"/>
      <c r="L195" s="16"/>
      <c r="M195" s="16"/>
    </row>
    <row r="196" spans="1:13" ht="12.75" customHeight="1">
      <c r="A196" s="13">
        <v>1587</v>
      </c>
      <c r="B196" s="7"/>
      <c r="C196" s="7"/>
      <c r="D196" s="7"/>
      <c r="E196" s="7"/>
      <c r="F196" s="7"/>
      <c r="G196" s="7"/>
      <c r="H196" s="7"/>
      <c r="I196" s="16"/>
      <c r="J196" s="16"/>
      <c r="K196" s="16"/>
      <c r="L196" s="16"/>
      <c r="M196" s="16"/>
    </row>
    <row r="197" spans="1:13" ht="12.75" customHeight="1">
      <c r="A197" s="13">
        <v>1588</v>
      </c>
      <c r="B197" s="7"/>
      <c r="C197" s="7"/>
      <c r="D197" s="7"/>
      <c r="E197" s="7"/>
      <c r="F197" s="7"/>
      <c r="G197" s="7"/>
      <c r="H197" s="7"/>
      <c r="I197" s="16"/>
      <c r="J197" s="16"/>
      <c r="K197" s="16"/>
      <c r="L197" s="16"/>
      <c r="M197" s="16"/>
    </row>
    <row r="198" spans="1:13" ht="12.75" customHeight="1">
      <c r="A198" s="13">
        <v>1589</v>
      </c>
      <c r="B198" s="7"/>
      <c r="C198" s="7"/>
      <c r="D198" s="7"/>
      <c r="E198" s="7"/>
      <c r="F198" s="7"/>
      <c r="G198" s="7"/>
      <c r="H198" s="7"/>
      <c r="I198" s="16"/>
      <c r="J198" s="16"/>
      <c r="K198" s="16"/>
      <c r="L198" s="16"/>
      <c r="M198" s="16"/>
    </row>
    <row r="199" spans="1:13" ht="12.75" customHeight="1">
      <c r="A199" s="13">
        <v>1590</v>
      </c>
      <c r="B199" s="7"/>
      <c r="C199" s="7"/>
      <c r="D199" s="7"/>
      <c r="E199" s="7"/>
      <c r="F199" s="7"/>
      <c r="G199" s="7"/>
      <c r="H199" s="7"/>
      <c r="I199" s="16"/>
      <c r="J199" s="16"/>
      <c r="K199" s="16"/>
      <c r="L199" s="16"/>
      <c r="M199" s="16"/>
    </row>
    <row r="200" spans="1:13" ht="12.75" customHeight="1">
      <c r="A200" s="13">
        <v>1591</v>
      </c>
      <c r="B200" s="7"/>
      <c r="C200" s="7"/>
      <c r="D200" s="7"/>
      <c r="E200" s="7"/>
      <c r="F200" s="7"/>
      <c r="G200" s="7"/>
      <c r="H200" s="7"/>
      <c r="I200" s="16"/>
      <c r="J200" s="16"/>
      <c r="K200" s="16"/>
      <c r="L200" s="16"/>
      <c r="M200" s="16"/>
    </row>
    <row r="201" spans="1:13" ht="12.75" customHeight="1">
      <c r="A201" s="13">
        <v>1592</v>
      </c>
      <c r="B201" s="7"/>
      <c r="C201" s="7"/>
      <c r="D201" s="7"/>
      <c r="E201" s="7"/>
      <c r="F201" s="7"/>
      <c r="G201" s="7"/>
      <c r="H201" s="7"/>
      <c r="I201" s="16"/>
      <c r="J201" s="16"/>
      <c r="K201" s="16"/>
      <c r="L201" s="16"/>
      <c r="M201" s="16"/>
    </row>
    <row r="202" spans="1:13" ht="12.75" customHeight="1">
      <c r="A202" s="13">
        <v>1593</v>
      </c>
      <c r="B202" s="7"/>
      <c r="C202" s="7"/>
      <c r="D202" s="7"/>
      <c r="E202" s="7"/>
      <c r="F202" s="7"/>
      <c r="G202" s="7"/>
      <c r="H202" s="7"/>
      <c r="I202" s="16"/>
      <c r="J202" s="16"/>
      <c r="K202" s="16"/>
      <c r="L202" s="16"/>
      <c r="M202" s="16"/>
    </row>
    <row r="203" spans="1:13" ht="12.75" customHeight="1">
      <c r="A203" s="13">
        <v>1594</v>
      </c>
      <c r="B203" s="7"/>
      <c r="C203" s="7"/>
      <c r="D203" s="7"/>
      <c r="E203" s="7"/>
      <c r="F203" s="7"/>
      <c r="G203" s="7"/>
      <c r="H203" s="7"/>
      <c r="I203" s="16"/>
      <c r="J203" s="16"/>
      <c r="K203" s="16"/>
      <c r="L203" s="16"/>
      <c r="M203" s="16"/>
    </row>
    <row r="204" spans="1:13" ht="12.75" customHeight="1">
      <c r="A204" s="13">
        <v>1595</v>
      </c>
      <c r="B204" s="7"/>
      <c r="C204" s="7"/>
      <c r="D204" s="7"/>
      <c r="E204" s="7"/>
      <c r="F204" s="7"/>
      <c r="G204" s="7"/>
      <c r="H204" s="7"/>
      <c r="I204" s="16"/>
      <c r="J204" s="16"/>
      <c r="K204" s="16"/>
      <c r="L204" s="16"/>
      <c r="M204" s="16"/>
    </row>
    <row r="205" spans="1:13" ht="12.75" customHeight="1">
      <c r="A205" s="13">
        <v>1596</v>
      </c>
      <c r="B205" s="7"/>
      <c r="C205" s="7"/>
      <c r="D205" s="7"/>
      <c r="E205" s="7"/>
      <c r="F205" s="7"/>
      <c r="G205" s="7"/>
      <c r="H205" s="7"/>
      <c r="I205" s="16"/>
      <c r="J205" s="16"/>
      <c r="K205" s="16"/>
      <c r="L205" s="16"/>
      <c r="M205" s="16"/>
    </row>
    <row r="206" spans="1:13" ht="12.75" customHeight="1">
      <c r="A206" s="13">
        <v>1597</v>
      </c>
      <c r="B206" s="7"/>
      <c r="C206" s="7"/>
      <c r="D206" s="7"/>
      <c r="E206" s="7"/>
      <c r="F206" s="7"/>
      <c r="G206" s="7"/>
      <c r="H206" s="7"/>
      <c r="I206" s="16"/>
      <c r="J206" s="16"/>
      <c r="K206" s="16"/>
      <c r="L206" s="16"/>
      <c r="M206" s="16"/>
    </row>
    <row r="207" spans="1:13" ht="12.75" customHeight="1">
      <c r="A207" s="13">
        <v>1598</v>
      </c>
      <c r="B207" s="7"/>
      <c r="C207" s="7"/>
      <c r="D207" s="7"/>
      <c r="E207" s="7"/>
      <c r="F207" s="7"/>
      <c r="G207" s="7"/>
      <c r="H207" s="7"/>
      <c r="I207" s="16"/>
      <c r="J207" s="16"/>
      <c r="K207" s="16"/>
      <c r="L207" s="16"/>
      <c r="M207" s="16"/>
    </row>
    <row r="208" spans="1:13" ht="12.75" customHeight="1">
      <c r="A208" s="13">
        <v>1599</v>
      </c>
      <c r="B208" s="7"/>
      <c r="C208" s="7"/>
      <c r="D208" s="7"/>
      <c r="E208" s="7"/>
      <c r="F208" s="7"/>
      <c r="G208" s="7"/>
      <c r="H208" s="7"/>
      <c r="I208" s="16"/>
      <c r="J208" s="16"/>
      <c r="K208" s="16"/>
      <c r="L208" s="16"/>
      <c r="M208" s="16"/>
    </row>
    <row r="209" spans="1:13" ht="12.75" customHeight="1">
      <c r="A209" s="13">
        <v>1600</v>
      </c>
      <c r="B209" s="7"/>
      <c r="C209" s="7"/>
      <c r="D209" s="7"/>
      <c r="E209" s="7"/>
      <c r="F209" s="7"/>
      <c r="G209" s="7"/>
      <c r="H209" s="7"/>
      <c r="I209" s="16"/>
      <c r="J209" s="16"/>
      <c r="K209" s="16"/>
      <c r="L209" s="16"/>
      <c r="M209" s="16"/>
    </row>
    <row r="210" spans="1:13" ht="12.75" customHeight="1">
      <c r="A210" s="13">
        <v>1601</v>
      </c>
      <c r="B210" s="7"/>
      <c r="C210" s="7"/>
      <c r="D210" s="7"/>
      <c r="E210" s="7"/>
      <c r="F210" s="7"/>
      <c r="G210" s="7"/>
      <c r="H210" s="7"/>
      <c r="I210" s="16"/>
      <c r="J210" s="16"/>
      <c r="K210" s="16"/>
      <c r="L210" s="16"/>
      <c r="M210" s="16"/>
    </row>
    <row r="211" spans="1:13" ht="12.75" customHeight="1">
      <c r="A211" s="13">
        <v>1602</v>
      </c>
      <c r="B211" s="7"/>
      <c r="C211" s="7"/>
      <c r="D211" s="7"/>
      <c r="E211" s="7"/>
      <c r="F211" s="7"/>
      <c r="G211" s="7"/>
      <c r="H211" s="7"/>
      <c r="I211" s="16"/>
      <c r="J211" s="16"/>
      <c r="K211" s="16"/>
      <c r="L211" s="16"/>
      <c r="M211" s="16"/>
    </row>
    <row r="212" spans="1:13" ht="12.75" customHeight="1">
      <c r="A212" s="13">
        <v>1603</v>
      </c>
      <c r="B212" s="7"/>
      <c r="C212" s="7"/>
      <c r="D212" s="7"/>
      <c r="E212" s="7"/>
      <c r="F212" s="7"/>
      <c r="G212" s="7"/>
      <c r="H212" s="7"/>
      <c r="I212" s="16"/>
      <c r="J212" s="16"/>
      <c r="K212" s="16"/>
      <c r="L212" s="16"/>
      <c r="M212" s="16"/>
    </row>
    <row r="213" spans="1:13" ht="12.75" customHeight="1">
      <c r="A213" s="13">
        <v>1604</v>
      </c>
      <c r="B213" s="7"/>
      <c r="C213" s="7"/>
      <c r="D213" s="7"/>
      <c r="E213" s="7"/>
      <c r="F213" s="7"/>
      <c r="G213" s="7"/>
      <c r="H213" s="7"/>
      <c r="I213" s="16"/>
      <c r="J213" s="16"/>
      <c r="K213" s="16"/>
      <c r="L213" s="16"/>
      <c r="M213" s="16"/>
    </row>
    <row r="214" spans="1:13" ht="12.75" customHeight="1">
      <c r="A214" s="13">
        <v>1605</v>
      </c>
      <c r="B214" s="7"/>
      <c r="C214" s="7"/>
      <c r="D214" s="7"/>
      <c r="E214" s="7"/>
      <c r="F214" s="7"/>
      <c r="G214" s="7"/>
      <c r="H214" s="7"/>
      <c r="I214" s="16"/>
      <c r="J214" s="16"/>
      <c r="K214" s="16"/>
      <c r="L214" s="16"/>
      <c r="M214" s="16"/>
    </row>
    <row r="215" spans="1:13" ht="12.75" customHeight="1">
      <c r="A215" s="13">
        <v>1606</v>
      </c>
      <c r="B215" s="7"/>
      <c r="C215" s="7"/>
      <c r="D215" s="7"/>
      <c r="E215" s="7"/>
      <c r="F215" s="7"/>
      <c r="G215" s="7"/>
      <c r="H215" s="7"/>
      <c r="I215" s="16"/>
      <c r="J215" s="16"/>
      <c r="K215" s="16"/>
      <c r="L215" s="16"/>
      <c r="M215" s="16"/>
    </row>
    <row r="216" spans="1:13" ht="12.75" customHeight="1">
      <c r="A216" s="13">
        <v>1607</v>
      </c>
      <c r="B216" s="7"/>
      <c r="C216" s="7"/>
      <c r="D216" s="7"/>
      <c r="E216" s="7"/>
      <c r="F216" s="7"/>
      <c r="G216" s="7"/>
      <c r="H216" s="7"/>
      <c r="I216" s="16"/>
      <c r="J216" s="16"/>
      <c r="K216" s="16"/>
      <c r="L216" s="16"/>
      <c r="M216" s="16"/>
    </row>
    <row r="217" spans="1:13" ht="12.75" customHeight="1">
      <c r="A217" s="13">
        <v>1608</v>
      </c>
      <c r="B217" s="7"/>
      <c r="C217" s="7"/>
      <c r="D217" s="7"/>
      <c r="E217" s="7"/>
      <c r="F217" s="7"/>
      <c r="G217" s="7"/>
      <c r="H217" s="7"/>
      <c r="I217" s="16"/>
      <c r="J217" s="16"/>
      <c r="K217" s="16"/>
      <c r="L217" s="16"/>
      <c r="M217" s="16"/>
    </row>
    <row r="218" spans="1:13" ht="12.75" customHeight="1">
      <c r="A218" s="13">
        <v>1609</v>
      </c>
      <c r="B218" s="7"/>
      <c r="C218" s="7"/>
      <c r="D218" s="7"/>
      <c r="E218" s="7"/>
      <c r="F218" s="7"/>
      <c r="G218" s="7"/>
      <c r="H218" s="7"/>
      <c r="I218" s="16"/>
      <c r="J218" s="16"/>
      <c r="K218" s="16"/>
      <c r="L218" s="16"/>
      <c r="M218" s="16"/>
    </row>
    <row r="219" spans="1:13" ht="12.75" customHeight="1">
      <c r="A219" s="13">
        <v>1610</v>
      </c>
      <c r="B219" s="7"/>
      <c r="C219" s="7"/>
      <c r="D219" s="7"/>
      <c r="E219" s="7"/>
      <c r="F219" s="7"/>
      <c r="G219" s="7"/>
      <c r="H219" s="7"/>
      <c r="I219" s="16"/>
      <c r="J219" s="16"/>
      <c r="K219" s="16"/>
      <c r="L219" s="16"/>
      <c r="M219" s="16"/>
    </row>
    <row r="220" spans="1:13" ht="12.75" customHeight="1">
      <c r="A220" s="13">
        <v>1611</v>
      </c>
      <c r="B220" s="7"/>
      <c r="C220" s="7"/>
      <c r="D220" s="7"/>
      <c r="E220" s="7"/>
      <c r="F220" s="7"/>
      <c r="G220" s="7"/>
      <c r="H220" s="7"/>
      <c r="I220" s="16"/>
      <c r="J220" s="16"/>
      <c r="K220" s="16"/>
      <c r="L220" s="16"/>
      <c r="M220" s="16"/>
    </row>
    <row r="221" spans="1:13" ht="12.75" customHeight="1">
      <c r="A221" s="13">
        <v>1612</v>
      </c>
      <c r="B221" s="7"/>
      <c r="C221" s="7"/>
      <c r="D221" s="7"/>
      <c r="E221" s="7"/>
      <c r="F221" s="7"/>
      <c r="G221" s="7"/>
      <c r="H221" s="7"/>
      <c r="I221" s="16"/>
      <c r="J221" s="16"/>
      <c r="K221" s="16"/>
      <c r="L221" s="16"/>
      <c r="M221" s="16"/>
    </row>
    <row r="222" spans="1:13" ht="12.75" customHeight="1">
      <c r="A222" s="13">
        <v>1613</v>
      </c>
      <c r="B222" s="7"/>
      <c r="C222" s="7"/>
      <c r="D222" s="7"/>
      <c r="E222" s="7"/>
      <c r="F222" s="7"/>
      <c r="G222" s="7"/>
      <c r="H222" s="7"/>
      <c r="I222" s="16"/>
      <c r="J222" s="16"/>
      <c r="K222" s="16"/>
      <c r="L222" s="16"/>
      <c r="M222" s="16"/>
    </row>
    <row r="223" spans="1:13" ht="12.75" customHeight="1">
      <c r="A223" s="13">
        <v>1614</v>
      </c>
      <c r="B223" s="7"/>
      <c r="C223" s="7"/>
      <c r="D223" s="7"/>
      <c r="E223" s="7"/>
      <c r="F223" s="7"/>
      <c r="G223" s="7"/>
      <c r="H223" s="7"/>
      <c r="I223" s="16"/>
      <c r="J223" s="16"/>
      <c r="K223" s="16"/>
      <c r="L223" s="16"/>
      <c r="M223" s="16"/>
    </row>
    <row r="224" spans="1:13" ht="12.75" customHeight="1">
      <c r="A224" s="13">
        <v>1615</v>
      </c>
      <c r="B224" s="7"/>
      <c r="C224" s="7"/>
      <c r="D224" s="7"/>
      <c r="E224" s="7"/>
      <c r="F224" s="7"/>
      <c r="G224" s="7"/>
      <c r="H224" s="7"/>
      <c r="I224" s="16"/>
      <c r="J224" s="16"/>
      <c r="K224" s="16"/>
      <c r="L224" s="16"/>
      <c r="M224" s="16"/>
    </row>
    <row r="225" spans="1:13" ht="12.75" customHeight="1">
      <c r="A225" s="13">
        <v>1616</v>
      </c>
      <c r="B225" s="7"/>
      <c r="C225" s="7"/>
      <c r="D225" s="7"/>
      <c r="E225" s="7"/>
      <c r="F225" s="7"/>
      <c r="G225" s="7"/>
      <c r="H225" s="7"/>
      <c r="I225" s="16"/>
      <c r="J225" s="16"/>
      <c r="K225" s="16"/>
      <c r="L225" s="16"/>
      <c r="M225" s="16"/>
    </row>
    <row r="226" spans="1:13" ht="12.75" customHeight="1">
      <c r="A226" s="13">
        <v>1617</v>
      </c>
      <c r="B226" s="7"/>
      <c r="C226" s="7"/>
      <c r="D226" s="7"/>
      <c r="E226" s="7"/>
      <c r="F226" s="7"/>
      <c r="G226" s="7"/>
      <c r="H226" s="7"/>
      <c r="I226" s="16"/>
      <c r="J226" s="16"/>
      <c r="K226" s="16"/>
      <c r="L226" s="16"/>
      <c r="M226" s="16"/>
    </row>
    <row r="227" spans="1:13" ht="12.75" customHeight="1">
      <c r="A227" s="13">
        <v>1618</v>
      </c>
      <c r="B227" s="7"/>
      <c r="C227" s="7"/>
      <c r="D227" s="7"/>
      <c r="E227" s="7"/>
      <c r="F227" s="7"/>
      <c r="G227" s="7"/>
      <c r="H227" s="7"/>
      <c r="I227" s="16"/>
      <c r="J227" s="16"/>
      <c r="K227" s="16"/>
      <c r="L227" s="16"/>
      <c r="M227" s="16"/>
    </row>
    <row r="228" spans="1:13" ht="12.75" customHeight="1">
      <c r="A228" s="13">
        <v>1619</v>
      </c>
      <c r="B228" s="7"/>
      <c r="C228" s="7"/>
      <c r="D228" s="7"/>
      <c r="E228" s="7"/>
      <c r="F228" s="7"/>
      <c r="G228" s="7"/>
      <c r="H228" s="7"/>
      <c r="I228" s="16"/>
      <c r="J228" s="16"/>
      <c r="K228" s="16"/>
      <c r="L228" s="16"/>
      <c r="M228" s="16"/>
    </row>
    <row r="229" spans="1:13" ht="12.75" customHeight="1">
      <c r="A229" s="13">
        <v>1620</v>
      </c>
      <c r="B229" s="7"/>
      <c r="C229" s="7"/>
      <c r="D229" s="7"/>
      <c r="E229" s="7"/>
      <c r="F229" s="7"/>
      <c r="G229" s="7"/>
      <c r="H229" s="7"/>
      <c r="I229" s="16"/>
      <c r="J229" s="16"/>
      <c r="K229" s="16"/>
      <c r="L229" s="16"/>
      <c r="M229" s="16"/>
    </row>
    <row r="230" spans="1:13" ht="12.75" customHeight="1">
      <c r="A230" s="13">
        <v>1621</v>
      </c>
      <c r="B230" s="7"/>
      <c r="C230" s="7"/>
      <c r="D230" s="7"/>
      <c r="E230" s="7"/>
      <c r="F230" s="7"/>
      <c r="G230" s="7"/>
      <c r="H230" s="7"/>
      <c r="I230" s="16"/>
      <c r="J230" s="16"/>
      <c r="K230" s="16"/>
      <c r="L230" s="16"/>
      <c r="M230" s="16"/>
    </row>
    <row r="231" spans="1:13" ht="12.75" customHeight="1">
      <c r="A231" s="13">
        <v>1622</v>
      </c>
      <c r="B231" s="7"/>
      <c r="C231" s="7"/>
      <c r="D231" s="7"/>
      <c r="E231" s="7"/>
      <c r="F231" s="7"/>
      <c r="G231" s="7"/>
      <c r="H231" s="7"/>
      <c r="I231" s="16"/>
      <c r="J231" s="16"/>
      <c r="K231" s="16"/>
      <c r="L231" s="16"/>
      <c r="M231" s="16"/>
    </row>
    <row r="232" spans="1:13" ht="12.75" customHeight="1">
      <c r="A232" s="13">
        <v>1623</v>
      </c>
      <c r="B232" s="7"/>
      <c r="C232" s="7"/>
      <c r="D232" s="7"/>
      <c r="E232" s="7"/>
      <c r="F232" s="7"/>
      <c r="G232" s="7"/>
      <c r="H232" s="7"/>
      <c r="I232" s="16"/>
      <c r="J232" s="16"/>
      <c r="K232" s="16"/>
      <c r="L232" s="16"/>
      <c r="M232" s="16"/>
    </row>
    <row r="233" spans="1:13" ht="12.75" customHeight="1">
      <c r="A233" s="13">
        <v>1624</v>
      </c>
      <c r="B233" s="7"/>
      <c r="C233" s="7"/>
      <c r="D233" s="7"/>
      <c r="E233" s="7"/>
      <c r="F233" s="7"/>
      <c r="G233" s="7"/>
      <c r="H233" s="7"/>
      <c r="I233" s="16"/>
      <c r="J233" s="16"/>
      <c r="K233" s="16"/>
      <c r="L233" s="16"/>
      <c r="M233" s="16"/>
    </row>
    <row r="234" spans="1:13" ht="12.75" customHeight="1">
      <c r="A234" s="13">
        <v>1625</v>
      </c>
      <c r="B234" s="7"/>
      <c r="C234" s="7"/>
      <c r="D234" s="7"/>
      <c r="E234" s="7"/>
      <c r="F234" s="15">
        <v>52.5</v>
      </c>
      <c r="G234" s="7"/>
      <c r="H234" s="7"/>
      <c r="I234" s="16"/>
      <c r="J234" s="16"/>
      <c r="K234" s="16"/>
      <c r="L234" s="17">
        <f>'Conversions, Sources &amp; Comments'!$F233*F234</f>
        <v>4.6216799999999996</v>
      </c>
      <c r="M234" s="16"/>
    </row>
    <row r="235" spans="1:13" ht="12.75" customHeight="1">
      <c r="A235" s="13">
        <v>1626</v>
      </c>
      <c r="B235" s="7"/>
      <c r="C235" s="7"/>
      <c r="D235" s="7"/>
      <c r="E235" s="7"/>
      <c r="F235" s="15">
        <v>56</v>
      </c>
      <c r="G235" s="15">
        <v>70</v>
      </c>
      <c r="H235" s="7"/>
      <c r="I235" s="16"/>
      <c r="J235" s="16"/>
      <c r="K235" s="16"/>
      <c r="L235" s="17">
        <f>'Conversions, Sources &amp; Comments'!$F234*F235</f>
        <v>4.929792</v>
      </c>
      <c r="M235" s="17">
        <f>'Conversions, Sources &amp; Comments'!$F234*G235</f>
        <v>6.1622399999999997</v>
      </c>
    </row>
    <row r="236" spans="1:13" ht="12.75" customHeight="1">
      <c r="A236" s="13">
        <v>1627</v>
      </c>
      <c r="B236" s="7"/>
      <c r="C236" s="7"/>
      <c r="D236" s="7"/>
      <c r="E236" s="7"/>
      <c r="F236" s="15">
        <v>52.5</v>
      </c>
      <c r="G236" s="15">
        <v>63</v>
      </c>
      <c r="H236" s="7"/>
      <c r="I236" s="16"/>
      <c r="J236" s="16"/>
      <c r="K236" s="16"/>
      <c r="L236" s="17">
        <f>'Conversions, Sources &amp; Comments'!$F235*F236</f>
        <v>4.6216799999999996</v>
      </c>
      <c r="M236" s="17">
        <f>'Conversions, Sources &amp; Comments'!$F235*G236</f>
        <v>5.5460159999999998</v>
      </c>
    </row>
    <row r="237" spans="1:13" ht="12.75" customHeight="1">
      <c r="A237" s="13">
        <v>1628</v>
      </c>
      <c r="B237" s="7"/>
      <c r="C237" s="7"/>
      <c r="D237" s="15">
        <v>57</v>
      </c>
      <c r="E237" s="7"/>
      <c r="F237" s="7"/>
      <c r="G237" s="15">
        <v>63</v>
      </c>
      <c r="H237" s="7"/>
      <c r="I237" s="16"/>
      <c r="J237" s="17">
        <f>'Conversions, Sources &amp; Comments'!$F236*D237</f>
        <v>4.7037312</v>
      </c>
      <c r="K237" s="16"/>
      <c r="L237" s="16"/>
      <c r="M237" s="17">
        <f>'Conversions, Sources &amp; Comments'!$F236*G237</f>
        <v>5.1988608000000003</v>
      </c>
    </row>
    <row r="238" spans="1:13" ht="12.75" customHeight="1">
      <c r="A238" s="13">
        <v>1629</v>
      </c>
      <c r="B238" s="7"/>
      <c r="C238" s="7"/>
      <c r="D238" s="15">
        <v>56</v>
      </c>
      <c r="E238" s="7"/>
      <c r="F238" s="7"/>
      <c r="G238" s="15">
        <v>63</v>
      </c>
      <c r="H238" s="7"/>
      <c r="I238" s="16"/>
      <c r="J238" s="17">
        <f>'Conversions, Sources &amp; Comments'!$F237*D238</f>
        <v>4.6212096000000003</v>
      </c>
      <c r="K238" s="16"/>
      <c r="L238" s="16"/>
      <c r="M238" s="17">
        <f>'Conversions, Sources &amp; Comments'!$F237*G238</f>
        <v>5.1988608000000003</v>
      </c>
    </row>
    <row r="239" spans="1:13" ht="12.75" customHeight="1">
      <c r="A239" s="13">
        <v>1630</v>
      </c>
      <c r="B239" s="7"/>
      <c r="C239" s="7"/>
      <c r="D239" s="15">
        <v>42</v>
      </c>
      <c r="E239" s="15">
        <v>38</v>
      </c>
      <c r="F239" s="15">
        <v>45.5</v>
      </c>
      <c r="G239" s="15">
        <v>52.5</v>
      </c>
      <c r="H239" s="7"/>
      <c r="I239" s="16"/>
      <c r="J239" s="17">
        <f>'Conversions, Sources &amp; Comments'!$F238*D239</f>
        <v>3.4659072000000002</v>
      </c>
      <c r="K239" s="17">
        <f>'Conversions, Sources &amp; Comments'!$F238*E239</f>
        <v>3.1358207999999999</v>
      </c>
      <c r="L239" s="17">
        <f>'Conversions, Sources &amp; Comments'!$F238*F239</f>
        <v>3.7547328000000002</v>
      </c>
      <c r="M239" s="17">
        <f>'Conversions, Sources &amp; Comments'!$F238*G239</f>
        <v>4.3323840000000002</v>
      </c>
    </row>
    <row r="240" spans="1:13" ht="12.75" customHeight="1">
      <c r="A240" s="13">
        <v>1631</v>
      </c>
      <c r="B240" s="7"/>
      <c r="C240" s="7"/>
      <c r="D240" s="15">
        <v>35</v>
      </c>
      <c r="E240" s="15">
        <v>38</v>
      </c>
      <c r="F240" s="15">
        <v>45.5</v>
      </c>
      <c r="G240" s="15">
        <v>49</v>
      </c>
      <c r="H240" s="7"/>
      <c r="I240" s="16"/>
      <c r="J240" s="17">
        <f>'Conversions, Sources &amp; Comments'!$F239*D240</f>
        <v>3.0128979999999994</v>
      </c>
      <c r="K240" s="17">
        <f>'Conversions, Sources &amp; Comments'!$F239*E240</f>
        <v>3.2711463999999997</v>
      </c>
      <c r="L240" s="17">
        <f>'Conversions, Sources &amp; Comments'!$F239*F240</f>
        <v>3.9167673999999995</v>
      </c>
      <c r="M240" s="17">
        <f>'Conversions, Sources &amp; Comments'!$F239*G240</f>
        <v>4.2180571999999996</v>
      </c>
    </row>
    <row r="241" spans="1:13" ht="12.75" customHeight="1">
      <c r="A241" s="13">
        <v>1632</v>
      </c>
      <c r="B241" s="7"/>
      <c r="C241" s="7"/>
      <c r="D241" s="15">
        <v>35</v>
      </c>
      <c r="E241" s="15">
        <v>38</v>
      </c>
      <c r="F241" s="15">
        <v>45.5</v>
      </c>
      <c r="G241" s="15">
        <v>49</v>
      </c>
      <c r="H241" s="7"/>
      <c r="I241" s="16"/>
      <c r="J241" s="17">
        <f>'Conversions, Sources &amp; Comments'!$F240*D241</f>
        <v>2.9196649999999997</v>
      </c>
      <c r="K241" s="17">
        <f>'Conversions, Sources &amp; Comments'!$F240*E241</f>
        <v>3.1699219999999997</v>
      </c>
      <c r="L241" s="17">
        <f>'Conversions, Sources &amp; Comments'!$F240*F241</f>
        <v>3.7955644999999998</v>
      </c>
      <c r="M241" s="17">
        <f>'Conversions, Sources &amp; Comments'!$F240*G241</f>
        <v>4.0875309999999994</v>
      </c>
    </row>
    <row r="242" spans="1:13" ht="12.75" customHeight="1">
      <c r="A242" s="13">
        <v>1633</v>
      </c>
      <c r="B242" s="7"/>
      <c r="C242" s="7"/>
      <c r="D242" s="15">
        <v>35</v>
      </c>
      <c r="E242" s="7"/>
      <c r="F242" s="15">
        <v>42</v>
      </c>
      <c r="G242" s="7"/>
      <c r="H242" s="7"/>
      <c r="I242" s="16"/>
      <c r="J242" s="17">
        <f>'Conversions, Sources &amp; Comments'!$F241*D242</f>
        <v>2.6792220000000002</v>
      </c>
      <c r="K242" s="16"/>
      <c r="L242" s="17">
        <f>'Conversions, Sources &amp; Comments'!$F241*F242</f>
        <v>3.2150664000000004</v>
      </c>
      <c r="M242" s="16"/>
    </row>
    <row r="243" spans="1:13" ht="12.75" customHeight="1">
      <c r="A243" s="13">
        <v>1634</v>
      </c>
      <c r="B243" s="7"/>
      <c r="C243" s="7"/>
      <c r="D243" s="15">
        <v>56</v>
      </c>
      <c r="E243" s="15">
        <v>49</v>
      </c>
      <c r="F243" s="15">
        <v>52.5</v>
      </c>
      <c r="G243" s="15">
        <v>70</v>
      </c>
      <c r="H243" s="7"/>
      <c r="I243" s="16"/>
      <c r="J243" s="17">
        <f>'Conversions, Sources &amp; Comments'!$F242*D243</f>
        <v>4.2867552000000009</v>
      </c>
      <c r="K243" s="17">
        <f>'Conversions, Sources &amp; Comments'!$F242*E243</f>
        <v>3.7509108000000007</v>
      </c>
      <c r="L243" s="17">
        <f>'Conversions, Sources &amp; Comments'!$F242*F243</f>
        <v>4.0188330000000008</v>
      </c>
      <c r="M243" s="17">
        <f>'Conversions, Sources &amp; Comments'!$F242*G243</f>
        <v>5.3584440000000004</v>
      </c>
    </row>
    <row r="244" spans="1:13" ht="12.75" customHeight="1">
      <c r="A244" s="13">
        <v>1635</v>
      </c>
      <c r="B244" s="7"/>
      <c r="C244" s="7"/>
      <c r="D244" s="15">
        <v>52.5</v>
      </c>
      <c r="E244" s="15">
        <v>63</v>
      </c>
      <c r="F244" s="15">
        <v>63</v>
      </c>
      <c r="G244" s="15">
        <v>73.5</v>
      </c>
      <c r="H244" s="7"/>
      <c r="I244" s="16"/>
      <c r="J244" s="17">
        <f>'Conversions, Sources &amp; Comments'!$F243*D244</f>
        <v>4.0188330000000008</v>
      </c>
      <c r="K244" s="17">
        <f>'Conversions, Sources &amp; Comments'!$F243*E244</f>
        <v>4.8225996000000011</v>
      </c>
      <c r="L244" s="17">
        <f>'Conversions, Sources &amp; Comments'!$F243*F244</f>
        <v>4.8225996000000011</v>
      </c>
      <c r="M244" s="17">
        <f>'Conversions, Sources &amp; Comments'!$F243*G244</f>
        <v>5.6263662000000005</v>
      </c>
    </row>
    <row r="245" spans="1:13" ht="12.75" customHeight="1">
      <c r="A245" s="13">
        <v>1636</v>
      </c>
      <c r="B245" s="7"/>
      <c r="C245" s="7"/>
      <c r="D245" s="15">
        <v>49</v>
      </c>
      <c r="E245" s="15">
        <v>59</v>
      </c>
      <c r="F245" s="15">
        <v>63</v>
      </c>
      <c r="G245" s="15">
        <v>70</v>
      </c>
      <c r="H245" s="7"/>
      <c r="I245" s="16"/>
      <c r="J245" s="17">
        <f>'Conversions, Sources &amp; Comments'!$F244*D245</f>
        <v>3.7509108000000007</v>
      </c>
      <c r="K245" s="17">
        <f>'Conversions, Sources &amp; Comments'!$F244*E245</f>
        <v>4.5164028000000007</v>
      </c>
      <c r="L245" s="17">
        <f>'Conversions, Sources &amp; Comments'!$F244*F245</f>
        <v>4.8225996000000011</v>
      </c>
      <c r="M245" s="17">
        <f>'Conversions, Sources &amp; Comments'!$F244*G245</f>
        <v>5.3584440000000004</v>
      </c>
    </row>
    <row r="246" spans="1:13" ht="12.75" customHeight="1">
      <c r="A246" s="13">
        <v>1637</v>
      </c>
      <c r="B246" s="7"/>
      <c r="C246" s="7"/>
      <c r="D246" s="15">
        <v>52.5</v>
      </c>
      <c r="E246" s="7"/>
      <c r="F246" s="15">
        <v>63</v>
      </c>
      <c r="G246" s="7"/>
      <c r="H246" s="7"/>
      <c r="I246" s="16"/>
      <c r="J246" s="17">
        <f>'Conversions, Sources &amp; Comments'!$F245*D246</f>
        <v>4.0188330000000008</v>
      </c>
      <c r="K246" s="16"/>
      <c r="L246" s="17">
        <f>'Conversions, Sources &amp; Comments'!$F245*F246</f>
        <v>4.8225996000000011</v>
      </c>
      <c r="M246" s="16"/>
    </row>
    <row r="247" spans="1:13" ht="12.75" customHeight="1">
      <c r="A247" s="13">
        <v>1638</v>
      </c>
      <c r="B247" s="7"/>
      <c r="C247" s="7"/>
      <c r="D247" s="15">
        <v>52.5</v>
      </c>
      <c r="E247" s="7"/>
      <c r="F247" s="15">
        <v>63</v>
      </c>
      <c r="G247" s="7"/>
      <c r="H247" s="7"/>
      <c r="I247" s="16"/>
      <c r="J247" s="17">
        <f>'Conversions, Sources &amp; Comments'!$F246*D247</f>
        <v>4.0188330000000008</v>
      </c>
      <c r="K247" s="16"/>
      <c r="L247" s="17">
        <f>'Conversions, Sources &amp; Comments'!$F246*F247</f>
        <v>4.8225996000000011</v>
      </c>
      <c r="M247" s="16"/>
    </row>
    <row r="248" spans="1:13" ht="12.75" customHeight="1">
      <c r="A248" s="13">
        <v>1639</v>
      </c>
      <c r="B248" s="7"/>
      <c r="C248" s="7"/>
      <c r="D248" s="15">
        <v>49</v>
      </c>
      <c r="E248" s="7"/>
      <c r="F248" s="15">
        <v>56</v>
      </c>
      <c r="G248" s="7"/>
      <c r="H248" s="7"/>
      <c r="I248" s="16"/>
      <c r="J248" s="17">
        <f>'Conversions, Sources &amp; Comments'!$F247*D248</f>
        <v>3.7509108000000007</v>
      </c>
      <c r="K248" s="16"/>
      <c r="L248" s="17">
        <f>'Conversions, Sources &amp; Comments'!$F247*F248</f>
        <v>4.2867552000000009</v>
      </c>
      <c r="M248" s="16"/>
    </row>
    <row r="249" spans="1:13" ht="12.75" customHeight="1">
      <c r="A249" s="13">
        <v>1640</v>
      </c>
      <c r="B249" s="7"/>
      <c r="C249" s="7"/>
      <c r="D249" s="15">
        <v>49</v>
      </c>
      <c r="E249" s="7"/>
      <c r="F249" s="15">
        <v>56</v>
      </c>
      <c r="G249" s="7"/>
      <c r="H249" s="7"/>
      <c r="I249" s="16"/>
      <c r="J249" s="17">
        <f>'Conversions, Sources &amp; Comments'!$F248*D249</f>
        <v>3.7509108000000007</v>
      </c>
      <c r="K249" s="16"/>
      <c r="L249" s="17">
        <f>'Conversions, Sources &amp; Comments'!$F248*F249</f>
        <v>4.2867552000000009</v>
      </c>
      <c r="M249" s="16"/>
    </row>
    <row r="250" spans="1:13" ht="12.75" customHeight="1">
      <c r="A250" s="13">
        <v>1641</v>
      </c>
      <c r="B250" s="7"/>
      <c r="C250" s="7"/>
      <c r="D250" s="15">
        <v>42.5</v>
      </c>
      <c r="E250" s="15">
        <v>49</v>
      </c>
      <c r="F250" s="15">
        <v>52.5</v>
      </c>
      <c r="G250" s="15">
        <v>59.5</v>
      </c>
      <c r="H250" s="7"/>
      <c r="I250" s="16"/>
      <c r="J250" s="17">
        <f>'Conversions, Sources &amp; Comments'!$F249*D250</f>
        <v>3.3531225000000004</v>
      </c>
      <c r="K250" s="17">
        <f>'Conversions, Sources &amp; Comments'!$F249*E250</f>
        <v>3.8659530000000006</v>
      </c>
      <c r="L250" s="17">
        <f>'Conversions, Sources &amp; Comments'!$F249*F250</f>
        <v>4.1420925000000004</v>
      </c>
      <c r="M250" s="17">
        <f>'Conversions, Sources &amp; Comments'!$F249*G250</f>
        <v>4.6943715000000008</v>
      </c>
    </row>
    <row r="251" spans="1:13" ht="12.75" customHeight="1">
      <c r="A251" s="13">
        <v>1642</v>
      </c>
      <c r="B251" s="7"/>
      <c r="C251" s="7"/>
      <c r="D251" s="15">
        <v>42</v>
      </c>
      <c r="E251" s="15">
        <v>49</v>
      </c>
      <c r="F251" s="15">
        <v>52.5</v>
      </c>
      <c r="G251" s="15">
        <v>59.5</v>
      </c>
      <c r="H251" s="7"/>
      <c r="I251" s="16"/>
      <c r="J251" s="17">
        <f>'Conversions, Sources &amp; Comments'!$F250*D251</f>
        <v>3.3136740000000002</v>
      </c>
      <c r="K251" s="17">
        <f>'Conversions, Sources &amp; Comments'!$F250*E251</f>
        <v>3.8659530000000006</v>
      </c>
      <c r="L251" s="17">
        <f>'Conversions, Sources &amp; Comments'!$F250*F251</f>
        <v>4.1420925000000004</v>
      </c>
      <c r="M251" s="17">
        <f>'Conversions, Sources &amp; Comments'!$F250*G251</f>
        <v>4.6943715000000008</v>
      </c>
    </row>
    <row r="252" spans="1:13" ht="12.75" customHeight="1">
      <c r="A252" s="13">
        <v>1643</v>
      </c>
      <c r="B252" s="7"/>
      <c r="C252" s="7"/>
      <c r="D252" s="15">
        <v>42</v>
      </c>
      <c r="E252" s="15">
        <v>49</v>
      </c>
      <c r="F252" s="15">
        <v>52.5</v>
      </c>
      <c r="G252" s="15">
        <v>59.5</v>
      </c>
      <c r="H252" s="7"/>
      <c r="I252" s="16"/>
      <c r="J252" s="17">
        <f>'Conversions, Sources &amp; Comments'!$F251*D252</f>
        <v>3.3136740000000002</v>
      </c>
      <c r="K252" s="17">
        <f>'Conversions, Sources &amp; Comments'!$F251*E252</f>
        <v>3.8659530000000006</v>
      </c>
      <c r="L252" s="17">
        <f>'Conversions, Sources &amp; Comments'!$F251*F252</f>
        <v>4.1420925000000004</v>
      </c>
      <c r="M252" s="17">
        <f>'Conversions, Sources &amp; Comments'!$F251*G252</f>
        <v>4.6943715000000008</v>
      </c>
    </row>
    <row r="253" spans="1:13" ht="12.75" customHeight="1">
      <c r="A253" s="13">
        <v>1644</v>
      </c>
      <c r="B253" s="7"/>
      <c r="C253" s="7"/>
      <c r="D253" s="15">
        <v>42</v>
      </c>
      <c r="E253" s="7"/>
      <c r="F253" s="15">
        <v>49</v>
      </c>
      <c r="G253" s="15">
        <v>56</v>
      </c>
      <c r="H253" s="7"/>
      <c r="I253" s="16"/>
      <c r="J253" s="17">
        <f>'Conversions, Sources &amp; Comments'!$F252*D253</f>
        <v>3.3136740000000002</v>
      </c>
      <c r="K253" s="16"/>
      <c r="L253" s="17">
        <f>'Conversions, Sources &amp; Comments'!$F252*F253</f>
        <v>3.8659530000000006</v>
      </c>
      <c r="M253" s="17">
        <f>'Conversions, Sources &amp; Comments'!$F252*G253</f>
        <v>4.4182320000000006</v>
      </c>
    </row>
    <row r="254" spans="1:13" ht="12.75" customHeight="1">
      <c r="A254" s="13">
        <v>1645</v>
      </c>
      <c r="B254" s="7"/>
      <c r="C254" s="7"/>
      <c r="D254" s="15">
        <v>38.5</v>
      </c>
      <c r="E254" s="15">
        <v>45.5</v>
      </c>
      <c r="F254" s="15">
        <v>49</v>
      </c>
      <c r="G254" s="15">
        <v>56</v>
      </c>
      <c r="H254" s="7"/>
      <c r="I254" s="16"/>
      <c r="J254" s="17">
        <f>'Conversions, Sources &amp; Comments'!$F253*D254</f>
        <v>3.0375345000000005</v>
      </c>
      <c r="K254" s="17">
        <f>'Conversions, Sources &amp; Comments'!$F253*E254</f>
        <v>3.5898135000000004</v>
      </c>
      <c r="L254" s="17">
        <f>'Conversions, Sources &amp; Comments'!$F253*F254</f>
        <v>3.8659530000000006</v>
      </c>
      <c r="M254" s="17">
        <f>'Conversions, Sources &amp; Comments'!$F253*G254</f>
        <v>4.4182320000000006</v>
      </c>
    </row>
    <row r="255" spans="1:13" ht="12.75" customHeight="1">
      <c r="A255" s="13">
        <v>1646</v>
      </c>
      <c r="B255" s="7"/>
      <c r="C255" s="7"/>
      <c r="D255" s="15">
        <v>38.5</v>
      </c>
      <c r="E255" s="7"/>
      <c r="F255" s="15">
        <v>49</v>
      </c>
      <c r="G255" s="15">
        <v>56</v>
      </c>
      <c r="H255" s="7"/>
      <c r="I255" s="16"/>
      <c r="J255" s="17">
        <f>'Conversions, Sources &amp; Comments'!$F254*D255</f>
        <v>3.0375345000000005</v>
      </c>
      <c r="K255" s="16"/>
      <c r="L255" s="17">
        <f>'Conversions, Sources &amp; Comments'!$F254*F255</f>
        <v>3.8659530000000006</v>
      </c>
      <c r="M255" s="17">
        <f>'Conversions, Sources &amp; Comments'!$F254*G255</f>
        <v>4.4182320000000006</v>
      </c>
    </row>
    <row r="256" spans="1:13" ht="12.75" customHeight="1">
      <c r="A256" s="13">
        <v>1647</v>
      </c>
      <c r="B256" s="7"/>
      <c r="C256" s="7"/>
      <c r="D256" s="15">
        <v>45.5</v>
      </c>
      <c r="E256" s="7"/>
      <c r="F256" s="15">
        <v>49</v>
      </c>
      <c r="G256" s="15">
        <v>56</v>
      </c>
      <c r="H256" s="7"/>
      <c r="I256" s="16"/>
      <c r="J256" s="17">
        <f>'Conversions, Sources &amp; Comments'!$F255*D256</f>
        <v>3.5898135000000004</v>
      </c>
      <c r="K256" s="16"/>
      <c r="L256" s="17">
        <f>'Conversions, Sources &amp; Comments'!$F255*F256</f>
        <v>3.8659530000000006</v>
      </c>
      <c r="M256" s="17">
        <f>'Conversions, Sources &amp; Comments'!$F255*G256</f>
        <v>4.4182320000000006</v>
      </c>
    </row>
    <row r="257" spans="1:13" ht="12.75" customHeight="1">
      <c r="A257" s="13">
        <v>1648</v>
      </c>
      <c r="B257" s="7"/>
      <c r="C257" s="7"/>
      <c r="D257" s="7"/>
      <c r="E257" s="15">
        <v>56</v>
      </c>
      <c r="F257" s="15">
        <v>56</v>
      </c>
      <c r="G257" s="15">
        <v>70</v>
      </c>
      <c r="H257" s="7"/>
      <c r="I257" s="16"/>
      <c r="J257" s="16"/>
      <c r="K257" s="17">
        <f>'Conversions, Sources &amp; Comments'!$F256*E257</f>
        <v>4.4182320000000006</v>
      </c>
      <c r="L257" s="17">
        <f>'Conversions, Sources &amp; Comments'!$F256*F257</f>
        <v>4.4182320000000006</v>
      </c>
      <c r="M257" s="17">
        <f>'Conversions, Sources &amp; Comments'!$F256*G257</f>
        <v>5.5227900000000005</v>
      </c>
    </row>
    <row r="258" spans="1:13" ht="12.75" customHeight="1">
      <c r="A258" s="13">
        <v>1649</v>
      </c>
      <c r="B258" s="7"/>
      <c r="C258" s="7"/>
      <c r="D258" s="7"/>
      <c r="E258" s="7"/>
      <c r="F258" s="15">
        <v>63</v>
      </c>
      <c r="G258" s="15">
        <v>70</v>
      </c>
      <c r="H258" s="7"/>
      <c r="I258" s="16"/>
      <c r="J258" s="16"/>
      <c r="K258" s="16"/>
      <c r="L258" s="17">
        <f>'Conversions, Sources &amp; Comments'!$F257*F258</f>
        <v>4.9705110000000001</v>
      </c>
      <c r="M258" s="17">
        <f>'Conversions, Sources &amp; Comments'!$F257*G258</f>
        <v>5.5227900000000005</v>
      </c>
    </row>
    <row r="259" spans="1:13" ht="12.75" customHeight="1">
      <c r="A259" s="13">
        <v>1650</v>
      </c>
      <c r="B259" s="7"/>
      <c r="C259" s="7"/>
      <c r="D259" s="7"/>
      <c r="E259" s="7"/>
      <c r="F259" s="15">
        <v>63</v>
      </c>
      <c r="G259" s="15">
        <v>63</v>
      </c>
      <c r="H259" s="7"/>
      <c r="I259" s="16"/>
      <c r="J259" s="16"/>
      <c r="K259" s="16"/>
      <c r="L259" s="17">
        <f>'Conversions, Sources &amp; Comments'!$F258*F259</f>
        <v>4.9911498000000005</v>
      </c>
      <c r="M259" s="17">
        <f>'Conversions, Sources &amp; Comments'!$F258*G259</f>
        <v>4.9911498000000005</v>
      </c>
    </row>
    <row r="260" spans="1:13" ht="12.75" customHeight="1">
      <c r="A260" s="13">
        <v>1651</v>
      </c>
      <c r="B260" s="7"/>
      <c r="C260" s="15">
        <v>35</v>
      </c>
      <c r="D260" s="7"/>
      <c r="E260" s="7"/>
      <c r="F260" s="15">
        <v>56</v>
      </c>
      <c r="G260" s="15">
        <v>63</v>
      </c>
      <c r="H260" s="7"/>
      <c r="I260" s="17">
        <f>'Conversions, Sources &amp; Comments'!$F259*C260</f>
        <v>2.7728610000000002</v>
      </c>
      <c r="J260" s="16"/>
      <c r="K260" s="16"/>
      <c r="L260" s="17">
        <f>'Conversions, Sources &amp; Comments'!$F259*F260</f>
        <v>4.4365776000000006</v>
      </c>
      <c r="M260" s="17">
        <f>'Conversions, Sources &amp; Comments'!$F259*G260</f>
        <v>4.9911498000000005</v>
      </c>
    </row>
    <row r="261" spans="1:13" ht="12.75" customHeight="1">
      <c r="A261" s="13">
        <v>1652</v>
      </c>
      <c r="B261" s="7"/>
      <c r="C261" s="15">
        <v>35</v>
      </c>
      <c r="D261" s="7"/>
      <c r="E261" s="7"/>
      <c r="F261" s="15">
        <v>56</v>
      </c>
      <c r="G261" s="15">
        <v>63</v>
      </c>
      <c r="H261" s="7"/>
      <c r="I261" s="17">
        <f>'Conversions, Sources &amp; Comments'!$F260*C261</f>
        <v>2.7728610000000002</v>
      </c>
      <c r="J261" s="16"/>
      <c r="K261" s="16"/>
      <c r="L261" s="17">
        <f>'Conversions, Sources &amp; Comments'!$F260*F261</f>
        <v>4.4365776000000006</v>
      </c>
      <c r="M261" s="17">
        <f>'Conversions, Sources &amp; Comments'!$F260*G261</f>
        <v>4.9911498000000005</v>
      </c>
    </row>
    <row r="262" spans="1:13" ht="12.75" customHeight="1">
      <c r="A262" s="13">
        <v>1653</v>
      </c>
      <c r="B262" s="7"/>
      <c r="C262" s="15">
        <v>42</v>
      </c>
      <c r="D262" s="7"/>
      <c r="E262" s="7"/>
      <c r="F262" s="15">
        <v>56</v>
      </c>
      <c r="G262" s="15">
        <v>63</v>
      </c>
      <c r="H262" s="7"/>
      <c r="I262" s="17">
        <f>'Conversions, Sources &amp; Comments'!$F261*C262</f>
        <v>3.3274332000000002</v>
      </c>
      <c r="J262" s="16"/>
      <c r="K262" s="16"/>
      <c r="L262" s="17">
        <f>'Conversions, Sources &amp; Comments'!$F261*F262</f>
        <v>4.4365776000000006</v>
      </c>
      <c r="M262" s="17">
        <f>'Conversions, Sources &amp; Comments'!$F261*G262</f>
        <v>4.9911498000000005</v>
      </c>
    </row>
    <row r="263" spans="1:13" ht="12.75" customHeight="1">
      <c r="A263" s="13">
        <v>1654</v>
      </c>
      <c r="B263" s="7"/>
      <c r="C263" s="15">
        <v>42</v>
      </c>
      <c r="D263" s="15">
        <v>56</v>
      </c>
      <c r="E263" s="15">
        <v>56</v>
      </c>
      <c r="F263" s="15">
        <v>56</v>
      </c>
      <c r="G263" s="15">
        <v>63</v>
      </c>
      <c r="H263" s="7"/>
      <c r="I263" s="17">
        <f>'Conversions, Sources &amp; Comments'!$F262*C263</f>
        <v>3.3274332000000002</v>
      </c>
      <c r="J263" s="17">
        <f>'Conversions, Sources &amp; Comments'!$F262*D263</f>
        <v>4.4365776000000006</v>
      </c>
      <c r="K263" s="17">
        <f>'Conversions, Sources &amp; Comments'!$F262*E263</f>
        <v>4.4365776000000006</v>
      </c>
      <c r="L263" s="17">
        <f>'Conversions, Sources &amp; Comments'!$F262*F263</f>
        <v>4.4365776000000006</v>
      </c>
      <c r="M263" s="17">
        <f>'Conversions, Sources &amp; Comments'!$F262*G263</f>
        <v>4.9911498000000005</v>
      </c>
    </row>
    <row r="264" spans="1:13" ht="12.75" customHeight="1">
      <c r="A264" s="13">
        <v>1655</v>
      </c>
      <c r="B264" s="7"/>
      <c r="C264" s="15">
        <v>42</v>
      </c>
      <c r="D264" s="15">
        <v>56</v>
      </c>
      <c r="E264" s="15">
        <v>56</v>
      </c>
      <c r="F264" s="15">
        <v>56</v>
      </c>
      <c r="G264" s="15">
        <v>63</v>
      </c>
      <c r="H264" s="7"/>
      <c r="I264" s="17">
        <f>'Conversions, Sources &amp; Comments'!$F263*C264</f>
        <v>3.3274332000000002</v>
      </c>
      <c r="J264" s="17">
        <f>'Conversions, Sources &amp; Comments'!$F263*D264</f>
        <v>4.4365776000000006</v>
      </c>
      <c r="K264" s="17">
        <f>'Conversions, Sources &amp; Comments'!$F263*E264</f>
        <v>4.4365776000000006</v>
      </c>
      <c r="L264" s="17">
        <f>'Conversions, Sources &amp; Comments'!$F263*F264</f>
        <v>4.4365776000000006</v>
      </c>
      <c r="M264" s="17">
        <f>'Conversions, Sources &amp; Comments'!$F263*G264</f>
        <v>4.9911498000000005</v>
      </c>
    </row>
    <row r="265" spans="1:13" ht="12.75" customHeight="1">
      <c r="A265" s="13">
        <v>1656</v>
      </c>
      <c r="B265" s="7"/>
      <c r="C265" s="15">
        <v>42</v>
      </c>
      <c r="D265" s="15">
        <v>56</v>
      </c>
      <c r="E265" s="15">
        <v>56</v>
      </c>
      <c r="F265" s="15">
        <v>56</v>
      </c>
      <c r="G265" s="15">
        <v>63</v>
      </c>
      <c r="H265" s="7"/>
      <c r="I265" s="17">
        <f>'Conversions, Sources &amp; Comments'!$F264*C265</f>
        <v>3.3274332000000002</v>
      </c>
      <c r="J265" s="17">
        <f>'Conversions, Sources &amp; Comments'!$F264*D265</f>
        <v>4.4365776000000006</v>
      </c>
      <c r="K265" s="17">
        <f>'Conversions, Sources &amp; Comments'!$F264*E265</f>
        <v>4.4365776000000006</v>
      </c>
      <c r="L265" s="17">
        <f>'Conversions, Sources &amp; Comments'!$F264*F265</f>
        <v>4.4365776000000006</v>
      </c>
      <c r="M265" s="17">
        <f>'Conversions, Sources &amp; Comments'!$F264*G265</f>
        <v>4.9911498000000005</v>
      </c>
    </row>
    <row r="266" spans="1:13" ht="12.75" customHeight="1">
      <c r="A266" s="13">
        <v>1657</v>
      </c>
      <c r="B266" s="7"/>
      <c r="C266" s="15">
        <v>42</v>
      </c>
      <c r="D266" s="15">
        <v>56</v>
      </c>
      <c r="E266" s="15">
        <v>56</v>
      </c>
      <c r="F266" s="15">
        <v>56</v>
      </c>
      <c r="G266" s="15">
        <v>63</v>
      </c>
      <c r="H266" s="7"/>
      <c r="I266" s="17">
        <f>'Conversions, Sources &amp; Comments'!$F265*C266</f>
        <v>3.3274332000000002</v>
      </c>
      <c r="J266" s="17">
        <f>'Conversions, Sources &amp; Comments'!$F265*D266</f>
        <v>4.4365776000000006</v>
      </c>
      <c r="K266" s="17">
        <f>'Conversions, Sources &amp; Comments'!$F265*E266</f>
        <v>4.4365776000000006</v>
      </c>
      <c r="L266" s="17">
        <f>'Conversions, Sources &amp; Comments'!$F265*F266</f>
        <v>4.4365776000000006</v>
      </c>
      <c r="M266" s="17">
        <f>'Conversions, Sources &amp; Comments'!$F265*G266</f>
        <v>4.9911498000000005</v>
      </c>
    </row>
    <row r="267" spans="1:13" ht="12.75" customHeight="1">
      <c r="A267" s="13">
        <v>1658</v>
      </c>
      <c r="B267" s="7"/>
      <c r="C267" s="15">
        <v>42</v>
      </c>
      <c r="D267" s="15">
        <v>56</v>
      </c>
      <c r="E267" s="15">
        <v>56</v>
      </c>
      <c r="F267" s="15">
        <v>56</v>
      </c>
      <c r="G267" s="15">
        <v>63</v>
      </c>
      <c r="H267" s="7"/>
      <c r="I267" s="17">
        <f>'Conversions, Sources &amp; Comments'!$F266*C267</f>
        <v>3.3274332000000002</v>
      </c>
      <c r="J267" s="17">
        <f>'Conversions, Sources &amp; Comments'!$F266*D267</f>
        <v>4.4365776000000006</v>
      </c>
      <c r="K267" s="17">
        <f>'Conversions, Sources &amp; Comments'!$F266*E267</f>
        <v>4.4365776000000006</v>
      </c>
      <c r="L267" s="17">
        <f>'Conversions, Sources &amp; Comments'!$F266*F267</f>
        <v>4.4365776000000006</v>
      </c>
      <c r="M267" s="17">
        <f>'Conversions, Sources &amp; Comments'!$F266*G267</f>
        <v>4.9911498000000005</v>
      </c>
    </row>
    <row r="268" spans="1:13" ht="12.75" customHeight="1">
      <c r="A268" s="13">
        <v>1659</v>
      </c>
      <c r="B268" s="7"/>
      <c r="C268" s="15">
        <v>42</v>
      </c>
      <c r="D268" s="15">
        <v>56</v>
      </c>
      <c r="E268" s="15">
        <v>56</v>
      </c>
      <c r="F268" s="15">
        <v>56</v>
      </c>
      <c r="G268" s="15">
        <v>63</v>
      </c>
      <c r="H268" s="7"/>
      <c r="I268" s="17">
        <f>'Conversions, Sources &amp; Comments'!$F267*C268</f>
        <v>3.3274332000000002</v>
      </c>
      <c r="J268" s="17">
        <f>'Conversions, Sources &amp; Comments'!$F267*D268</f>
        <v>4.4365776000000006</v>
      </c>
      <c r="K268" s="17">
        <f>'Conversions, Sources &amp; Comments'!$F267*E268</f>
        <v>4.4365776000000006</v>
      </c>
      <c r="L268" s="17">
        <f>'Conversions, Sources &amp; Comments'!$F267*F268</f>
        <v>4.4365776000000006</v>
      </c>
      <c r="M268" s="17">
        <f>'Conversions, Sources &amp; Comments'!$F267*G268</f>
        <v>4.9911498000000005</v>
      </c>
    </row>
    <row r="269" spans="1:13" ht="12.75" customHeight="1">
      <c r="A269" s="13">
        <v>1660</v>
      </c>
      <c r="B269" s="7"/>
      <c r="C269" s="15">
        <v>42</v>
      </c>
      <c r="D269" s="15">
        <v>49</v>
      </c>
      <c r="E269" s="15">
        <v>56</v>
      </c>
      <c r="F269" s="15">
        <v>56</v>
      </c>
      <c r="G269" s="15">
        <v>63</v>
      </c>
      <c r="H269" s="7"/>
      <c r="I269" s="17">
        <f>'Conversions, Sources &amp; Comments'!$F268*C269</f>
        <v>3.3274332000000002</v>
      </c>
      <c r="J269" s="17">
        <f>'Conversions, Sources &amp; Comments'!$F268*D269</f>
        <v>3.8820054000000002</v>
      </c>
      <c r="K269" s="17">
        <f>'Conversions, Sources &amp; Comments'!$F268*E269</f>
        <v>4.4365776000000006</v>
      </c>
      <c r="L269" s="17">
        <f>'Conversions, Sources &amp; Comments'!$F268*F269</f>
        <v>4.4365776000000006</v>
      </c>
      <c r="M269" s="17">
        <f>'Conversions, Sources &amp; Comments'!$F268*G269</f>
        <v>4.9911498000000005</v>
      </c>
    </row>
    <row r="270" spans="1:13" ht="12.75" customHeight="1">
      <c r="A270" s="13">
        <v>1661</v>
      </c>
      <c r="B270" s="7"/>
      <c r="C270" s="15">
        <v>42</v>
      </c>
      <c r="D270" s="15">
        <v>49</v>
      </c>
      <c r="E270" s="15">
        <v>56</v>
      </c>
      <c r="F270" s="15">
        <v>56</v>
      </c>
      <c r="G270" s="15">
        <v>63</v>
      </c>
      <c r="H270" s="7"/>
      <c r="I270" s="17">
        <f>'Conversions, Sources &amp; Comments'!$F269*C270</f>
        <v>3.2861556000000007</v>
      </c>
      <c r="J270" s="17">
        <f>'Conversions, Sources &amp; Comments'!$F269*D270</f>
        <v>3.8338482000000007</v>
      </c>
      <c r="K270" s="17">
        <f>'Conversions, Sources &amp; Comments'!$F269*E270</f>
        <v>4.3815408000000007</v>
      </c>
      <c r="L270" s="17">
        <f>'Conversions, Sources &amp; Comments'!$F269*F270</f>
        <v>4.3815408000000007</v>
      </c>
      <c r="M270" s="17">
        <f>'Conversions, Sources &amp; Comments'!$F269*G270</f>
        <v>4.9292334000000011</v>
      </c>
    </row>
    <row r="271" spans="1:13" ht="12.75" customHeight="1">
      <c r="A271" s="13">
        <v>1662</v>
      </c>
      <c r="B271" s="7"/>
      <c r="C271" s="15">
        <v>42</v>
      </c>
      <c r="D271" s="15">
        <v>49</v>
      </c>
      <c r="E271" s="15">
        <v>56</v>
      </c>
      <c r="F271" s="15">
        <v>56</v>
      </c>
      <c r="G271" s="15">
        <v>63</v>
      </c>
      <c r="H271" s="7"/>
      <c r="I271" s="17">
        <f>'Conversions, Sources &amp; Comments'!$F270*C271</f>
        <v>3.2861556000000007</v>
      </c>
      <c r="J271" s="17">
        <f>'Conversions, Sources &amp; Comments'!$F270*D271</f>
        <v>3.8338482000000007</v>
      </c>
      <c r="K271" s="17">
        <f>'Conversions, Sources &amp; Comments'!$F270*E271</f>
        <v>4.3815408000000007</v>
      </c>
      <c r="L271" s="17">
        <f>'Conversions, Sources &amp; Comments'!$F270*F271</f>
        <v>4.3815408000000007</v>
      </c>
      <c r="M271" s="17">
        <f>'Conversions, Sources &amp; Comments'!$F270*G271</f>
        <v>4.9292334000000011</v>
      </c>
    </row>
    <row r="272" spans="1:13" ht="12.75" customHeight="1">
      <c r="A272" s="13">
        <v>1663</v>
      </c>
      <c r="B272" s="7"/>
      <c r="C272" s="15">
        <v>42</v>
      </c>
      <c r="D272" s="15">
        <v>49</v>
      </c>
      <c r="E272" s="15">
        <v>56</v>
      </c>
      <c r="F272" s="15">
        <v>56</v>
      </c>
      <c r="G272" s="15">
        <v>63</v>
      </c>
      <c r="H272" s="7"/>
      <c r="I272" s="17">
        <f>'Conversions, Sources &amp; Comments'!$F271*C272</f>
        <v>3.2861556000000007</v>
      </c>
      <c r="J272" s="17">
        <f>'Conversions, Sources &amp; Comments'!$F271*D272</f>
        <v>3.8338482000000007</v>
      </c>
      <c r="K272" s="17">
        <f>'Conversions, Sources &amp; Comments'!$F271*E272</f>
        <v>4.3815408000000007</v>
      </c>
      <c r="L272" s="17">
        <f>'Conversions, Sources &amp; Comments'!$F271*F272</f>
        <v>4.3815408000000007</v>
      </c>
      <c r="M272" s="17">
        <f>'Conversions, Sources &amp; Comments'!$F271*G272</f>
        <v>4.9292334000000011</v>
      </c>
    </row>
    <row r="273" spans="1:13" ht="12.75" customHeight="1">
      <c r="A273" s="13">
        <v>1664</v>
      </c>
      <c r="B273" s="7"/>
      <c r="C273" s="15">
        <v>42</v>
      </c>
      <c r="D273" s="15">
        <v>49</v>
      </c>
      <c r="E273" s="15">
        <v>56</v>
      </c>
      <c r="F273" s="15">
        <v>56</v>
      </c>
      <c r="G273" s="15">
        <v>63</v>
      </c>
      <c r="H273" s="7"/>
      <c r="I273" s="17">
        <f>'Conversions, Sources &amp; Comments'!$F272*C273</f>
        <v>3.2861556000000007</v>
      </c>
      <c r="J273" s="17">
        <f>'Conversions, Sources &amp; Comments'!$F272*D273</f>
        <v>3.8338482000000007</v>
      </c>
      <c r="K273" s="17">
        <f>'Conversions, Sources &amp; Comments'!$F272*E273</f>
        <v>4.3815408000000007</v>
      </c>
      <c r="L273" s="17">
        <f>'Conversions, Sources &amp; Comments'!$F272*F273</f>
        <v>4.3815408000000007</v>
      </c>
      <c r="M273" s="17">
        <f>'Conversions, Sources &amp; Comments'!$F272*G273</f>
        <v>4.9292334000000011</v>
      </c>
    </row>
    <row r="274" spans="1:13" ht="12.75" customHeight="1">
      <c r="A274" s="13">
        <v>1665</v>
      </c>
      <c r="B274" s="7"/>
      <c r="C274" s="15">
        <v>42</v>
      </c>
      <c r="D274" s="15">
        <v>49</v>
      </c>
      <c r="E274" s="15">
        <v>56</v>
      </c>
      <c r="F274" s="15">
        <v>56</v>
      </c>
      <c r="G274" s="15">
        <v>63</v>
      </c>
      <c r="H274" s="7"/>
      <c r="I274" s="17">
        <f>'Conversions, Sources &amp; Comments'!$F273*C274</f>
        <v>3.2861556000000007</v>
      </c>
      <c r="J274" s="17">
        <f>'Conversions, Sources &amp; Comments'!$F273*D274</f>
        <v>3.8338482000000007</v>
      </c>
      <c r="K274" s="17">
        <f>'Conversions, Sources &amp; Comments'!$F273*E274</f>
        <v>4.3815408000000007</v>
      </c>
      <c r="L274" s="17">
        <f>'Conversions, Sources &amp; Comments'!$F273*F274</f>
        <v>4.3815408000000007</v>
      </c>
      <c r="M274" s="17">
        <f>'Conversions, Sources &amp; Comments'!$F273*G274</f>
        <v>4.9292334000000011</v>
      </c>
    </row>
    <row r="275" spans="1:13" ht="12.75" customHeight="1">
      <c r="A275" s="13">
        <v>1666</v>
      </c>
      <c r="B275" s="7"/>
      <c r="C275" s="15">
        <v>42</v>
      </c>
      <c r="D275" s="15">
        <v>49</v>
      </c>
      <c r="E275" s="15">
        <v>56</v>
      </c>
      <c r="F275" s="15">
        <v>56</v>
      </c>
      <c r="G275" s="15">
        <v>63</v>
      </c>
      <c r="H275" s="7"/>
      <c r="I275" s="17">
        <f>'Conversions, Sources &amp; Comments'!$F274*C275</f>
        <v>3.2861556000000007</v>
      </c>
      <c r="J275" s="17">
        <f>'Conversions, Sources &amp; Comments'!$F274*D275</f>
        <v>3.8338482000000007</v>
      </c>
      <c r="K275" s="17">
        <f>'Conversions, Sources &amp; Comments'!$F274*E275</f>
        <v>4.3815408000000007</v>
      </c>
      <c r="L275" s="17">
        <f>'Conversions, Sources &amp; Comments'!$F274*F275</f>
        <v>4.3815408000000007</v>
      </c>
      <c r="M275" s="17">
        <f>'Conversions, Sources &amp; Comments'!$F274*G275</f>
        <v>4.9292334000000011</v>
      </c>
    </row>
    <row r="276" spans="1:13" ht="12.75" customHeight="1">
      <c r="A276" s="13">
        <v>1667</v>
      </c>
      <c r="B276" s="7"/>
      <c r="C276" s="15">
        <v>42</v>
      </c>
      <c r="D276" s="15">
        <v>49</v>
      </c>
      <c r="E276" s="15">
        <v>56</v>
      </c>
      <c r="F276" s="15">
        <v>56</v>
      </c>
      <c r="G276" s="15">
        <v>63</v>
      </c>
      <c r="H276" s="7"/>
      <c r="I276" s="17">
        <f>'Conversions, Sources &amp; Comments'!$F275*C276</f>
        <v>3.2861556000000007</v>
      </c>
      <c r="J276" s="17">
        <f>'Conversions, Sources &amp; Comments'!$F275*D276</f>
        <v>3.8338482000000007</v>
      </c>
      <c r="K276" s="17">
        <f>'Conversions, Sources &amp; Comments'!$F275*E276</f>
        <v>4.3815408000000007</v>
      </c>
      <c r="L276" s="17">
        <f>'Conversions, Sources &amp; Comments'!$F275*F276</f>
        <v>4.3815408000000007</v>
      </c>
      <c r="M276" s="17">
        <f>'Conversions, Sources &amp; Comments'!$F275*G276</f>
        <v>4.9292334000000011</v>
      </c>
    </row>
    <row r="277" spans="1:13" ht="12.75" customHeight="1">
      <c r="A277" s="13">
        <v>1668</v>
      </c>
      <c r="B277" s="7"/>
      <c r="C277" s="15">
        <v>42</v>
      </c>
      <c r="D277" s="15">
        <v>49</v>
      </c>
      <c r="E277" s="15">
        <v>56</v>
      </c>
      <c r="F277" s="15">
        <v>56</v>
      </c>
      <c r="G277" s="15">
        <v>63</v>
      </c>
      <c r="H277" s="7"/>
      <c r="I277" s="17">
        <f>'Conversions, Sources &amp; Comments'!$F276*C277</f>
        <v>3.2861556000000007</v>
      </c>
      <c r="J277" s="17">
        <f>'Conversions, Sources &amp; Comments'!$F276*D277</f>
        <v>3.8338482000000007</v>
      </c>
      <c r="K277" s="17">
        <f>'Conversions, Sources &amp; Comments'!$F276*E277</f>
        <v>4.3815408000000007</v>
      </c>
      <c r="L277" s="17">
        <f>'Conversions, Sources &amp; Comments'!$F276*F277</f>
        <v>4.3815408000000007</v>
      </c>
      <c r="M277" s="17">
        <f>'Conversions, Sources &amp; Comments'!$F276*G277</f>
        <v>4.9292334000000011</v>
      </c>
    </row>
    <row r="278" spans="1:13" ht="12.75" customHeight="1">
      <c r="A278" s="13">
        <v>1669</v>
      </c>
      <c r="B278" s="7"/>
      <c r="C278" s="15">
        <v>42</v>
      </c>
      <c r="D278" s="15">
        <v>49</v>
      </c>
      <c r="E278" s="15">
        <v>56</v>
      </c>
      <c r="F278" s="15">
        <v>56</v>
      </c>
      <c r="G278" s="15">
        <v>63</v>
      </c>
      <c r="H278" s="7"/>
      <c r="I278" s="17">
        <f>'Conversions, Sources &amp; Comments'!$F277*C278</f>
        <v>3.2861556000000007</v>
      </c>
      <c r="J278" s="17">
        <f>'Conversions, Sources &amp; Comments'!$F277*D278</f>
        <v>3.8338482000000007</v>
      </c>
      <c r="K278" s="17">
        <f>'Conversions, Sources &amp; Comments'!$F277*E278</f>
        <v>4.3815408000000007</v>
      </c>
      <c r="L278" s="17">
        <f>'Conversions, Sources &amp; Comments'!$F277*F278</f>
        <v>4.3815408000000007</v>
      </c>
      <c r="M278" s="17">
        <f>'Conversions, Sources &amp; Comments'!$F277*G278</f>
        <v>4.9292334000000011</v>
      </c>
    </row>
    <row r="279" spans="1:13" ht="12.75" customHeight="1">
      <c r="A279" s="13">
        <v>1670</v>
      </c>
      <c r="B279" s="7"/>
      <c r="C279" s="15">
        <v>42</v>
      </c>
      <c r="D279" s="15">
        <v>49</v>
      </c>
      <c r="E279" s="15">
        <v>56</v>
      </c>
      <c r="F279" s="15">
        <v>56</v>
      </c>
      <c r="G279" s="15">
        <v>63</v>
      </c>
      <c r="H279" s="7"/>
      <c r="I279" s="17">
        <f>'Conversions, Sources &amp; Comments'!$F278*C279</f>
        <v>3.2861556000000007</v>
      </c>
      <c r="J279" s="17">
        <f>'Conversions, Sources &amp; Comments'!$F278*D279</f>
        <v>3.8338482000000007</v>
      </c>
      <c r="K279" s="17">
        <f>'Conversions, Sources &amp; Comments'!$F278*E279</f>
        <v>4.3815408000000007</v>
      </c>
      <c r="L279" s="17">
        <f>'Conversions, Sources &amp; Comments'!$F278*F279</f>
        <v>4.3815408000000007</v>
      </c>
      <c r="M279" s="17">
        <f>'Conversions, Sources &amp; Comments'!$F278*G279</f>
        <v>4.9292334000000011</v>
      </c>
    </row>
    <row r="280" spans="1:13" ht="12.75" customHeight="1">
      <c r="A280" s="13">
        <v>1671</v>
      </c>
      <c r="B280" s="7"/>
      <c r="C280" s="15">
        <v>42</v>
      </c>
      <c r="D280" s="15">
        <v>49</v>
      </c>
      <c r="E280" s="15">
        <v>56</v>
      </c>
      <c r="F280" s="15">
        <v>56</v>
      </c>
      <c r="G280" s="15">
        <v>63</v>
      </c>
      <c r="H280" s="7"/>
      <c r="I280" s="17">
        <f>'Conversions, Sources &amp; Comments'!$F279*C280</f>
        <v>3.405402</v>
      </c>
      <c r="J280" s="17">
        <f>'Conversions, Sources &amp; Comments'!$F279*D280</f>
        <v>3.972969</v>
      </c>
      <c r="K280" s="17">
        <f>'Conversions, Sources &amp; Comments'!$F279*E280</f>
        <v>4.5405360000000003</v>
      </c>
      <c r="L280" s="17">
        <f>'Conversions, Sources &amp; Comments'!$F279*F280</f>
        <v>4.5405360000000003</v>
      </c>
      <c r="M280" s="17">
        <f>'Conversions, Sources &amp; Comments'!$F279*G280</f>
        <v>5.1081029999999998</v>
      </c>
    </row>
    <row r="281" spans="1:13" ht="12.75" customHeight="1">
      <c r="A281" s="13">
        <v>1672</v>
      </c>
      <c r="B281" s="7"/>
      <c r="C281" s="15">
        <v>42</v>
      </c>
      <c r="D281" s="15">
        <v>49</v>
      </c>
      <c r="E281" s="15">
        <v>56</v>
      </c>
      <c r="F281" s="15">
        <v>56</v>
      </c>
      <c r="G281" s="15">
        <v>63</v>
      </c>
      <c r="H281" s="7"/>
      <c r="I281" s="17">
        <f>'Conversions, Sources &amp; Comments'!$F280*C281</f>
        <v>3.405402</v>
      </c>
      <c r="J281" s="17">
        <f>'Conversions, Sources &amp; Comments'!$F280*D281</f>
        <v>3.972969</v>
      </c>
      <c r="K281" s="17">
        <f>'Conversions, Sources &amp; Comments'!$F280*E281</f>
        <v>4.5405360000000003</v>
      </c>
      <c r="L281" s="17">
        <f>'Conversions, Sources &amp; Comments'!$F280*F281</f>
        <v>4.5405360000000003</v>
      </c>
      <c r="M281" s="17">
        <f>'Conversions, Sources &amp; Comments'!$F280*G281</f>
        <v>5.1081029999999998</v>
      </c>
    </row>
    <row r="282" spans="1:13" ht="12.75" customHeight="1">
      <c r="A282" s="13">
        <v>1673</v>
      </c>
      <c r="B282" s="7"/>
      <c r="C282" s="15">
        <v>42</v>
      </c>
      <c r="D282" s="15">
        <v>49</v>
      </c>
      <c r="E282" s="15">
        <v>56</v>
      </c>
      <c r="F282" s="15">
        <v>56</v>
      </c>
      <c r="G282" s="15">
        <v>63</v>
      </c>
      <c r="H282" s="7"/>
      <c r="I282" s="17">
        <f>'Conversions, Sources &amp; Comments'!$F281*C282</f>
        <v>3.405402</v>
      </c>
      <c r="J282" s="17">
        <f>'Conversions, Sources &amp; Comments'!$F281*D282</f>
        <v>3.972969</v>
      </c>
      <c r="K282" s="17">
        <f>'Conversions, Sources &amp; Comments'!$F281*E282</f>
        <v>4.5405360000000003</v>
      </c>
      <c r="L282" s="17">
        <f>'Conversions, Sources &amp; Comments'!$F281*F282</f>
        <v>4.5405360000000003</v>
      </c>
      <c r="M282" s="17">
        <f>'Conversions, Sources &amp; Comments'!$F281*G282</f>
        <v>5.1081029999999998</v>
      </c>
    </row>
    <row r="283" spans="1:13" ht="12.75" customHeight="1">
      <c r="A283" s="13">
        <v>1674</v>
      </c>
      <c r="B283" s="7"/>
      <c r="C283" s="15">
        <v>42</v>
      </c>
      <c r="D283" s="15">
        <v>49</v>
      </c>
      <c r="E283" s="15">
        <v>56</v>
      </c>
      <c r="F283" s="15">
        <v>56</v>
      </c>
      <c r="G283" s="15">
        <v>63</v>
      </c>
      <c r="H283" s="7"/>
      <c r="I283" s="17">
        <f>'Conversions, Sources &amp; Comments'!$F282*C283</f>
        <v>3.405402</v>
      </c>
      <c r="J283" s="17">
        <f>'Conversions, Sources &amp; Comments'!$F282*D283</f>
        <v>3.972969</v>
      </c>
      <c r="K283" s="17">
        <f>'Conversions, Sources &amp; Comments'!$F282*E283</f>
        <v>4.5405360000000003</v>
      </c>
      <c r="L283" s="17">
        <f>'Conversions, Sources &amp; Comments'!$F282*F283</f>
        <v>4.5405360000000003</v>
      </c>
      <c r="M283" s="17">
        <f>'Conversions, Sources &amp; Comments'!$F282*G283</f>
        <v>5.1081029999999998</v>
      </c>
    </row>
    <row r="284" spans="1:13" ht="12.75" customHeight="1">
      <c r="A284" s="13">
        <v>1675</v>
      </c>
      <c r="B284" s="7"/>
      <c r="C284" s="15">
        <v>42</v>
      </c>
      <c r="D284" s="15">
        <v>49</v>
      </c>
      <c r="E284" s="15">
        <v>56</v>
      </c>
      <c r="F284" s="15">
        <v>56</v>
      </c>
      <c r="G284" s="15">
        <v>63</v>
      </c>
      <c r="H284" s="7"/>
      <c r="I284" s="17">
        <f>'Conversions, Sources &amp; Comments'!$F283*C284</f>
        <v>3.405402</v>
      </c>
      <c r="J284" s="17">
        <f>'Conversions, Sources &amp; Comments'!$F283*D284</f>
        <v>3.972969</v>
      </c>
      <c r="K284" s="17">
        <f>'Conversions, Sources &amp; Comments'!$F283*E284</f>
        <v>4.5405360000000003</v>
      </c>
      <c r="L284" s="17">
        <f>'Conversions, Sources &amp; Comments'!$F283*F284</f>
        <v>4.5405360000000003</v>
      </c>
      <c r="M284" s="17">
        <f>'Conversions, Sources &amp; Comments'!$F283*G284</f>
        <v>5.1081029999999998</v>
      </c>
    </row>
    <row r="285" spans="1:13" ht="12.75" customHeight="1">
      <c r="A285" s="13">
        <v>1676</v>
      </c>
      <c r="B285" s="7"/>
      <c r="C285" s="15">
        <v>42</v>
      </c>
      <c r="D285" s="15">
        <v>49</v>
      </c>
      <c r="E285" s="15">
        <v>56</v>
      </c>
      <c r="F285" s="15">
        <v>56</v>
      </c>
      <c r="G285" s="15">
        <v>63</v>
      </c>
      <c r="H285" s="7"/>
      <c r="I285" s="17">
        <f>'Conversions, Sources &amp; Comments'!$F284*C285</f>
        <v>3.405402</v>
      </c>
      <c r="J285" s="17">
        <f>'Conversions, Sources &amp; Comments'!$F284*D285</f>
        <v>3.972969</v>
      </c>
      <c r="K285" s="17">
        <f>'Conversions, Sources &amp; Comments'!$F284*E285</f>
        <v>4.5405360000000003</v>
      </c>
      <c r="L285" s="17">
        <f>'Conversions, Sources &amp; Comments'!$F284*F285</f>
        <v>4.5405360000000003</v>
      </c>
      <c r="M285" s="17">
        <f>'Conversions, Sources &amp; Comments'!$F284*G285</f>
        <v>5.1081029999999998</v>
      </c>
    </row>
    <row r="286" spans="1:13" ht="12.75" customHeight="1">
      <c r="A286" s="13">
        <v>1677</v>
      </c>
      <c r="B286" s="7"/>
      <c r="C286" s="15">
        <v>42</v>
      </c>
      <c r="D286" s="15">
        <v>49</v>
      </c>
      <c r="E286" s="15">
        <v>56</v>
      </c>
      <c r="F286" s="15">
        <v>56</v>
      </c>
      <c r="G286" s="15">
        <v>63</v>
      </c>
      <c r="H286" s="7"/>
      <c r="I286" s="17">
        <f>'Conversions, Sources &amp; Comments'!$F285*C286</f>
        <v>2.9189160000000003</v>
      </c>
      <c r="J286" s="17">
        <f>'Conversions, Sources &amp; Comments'!$F285*D286</f>
        <v>3.405402</v>
      </c>
      <c r="K286" s="17">
        <f>'Conversions, Sources &amp; Comments'!$F285*E286</f>
        <v>3.8918880000000002</v>
      </c>
      <c r="L286" s="17">
        <f>'Conversions, Sources &amp; Comments'!$F285*F286</f>
        <v>3.8918880000000002</v>
      </c>
      <c r="M286" s="17">
        <f>'Conversions, Sources &amp; Comments'!$F285*G286</f>
        <v>4.378374</v>
      </c>
    </row>
    <row r="287" spans="1:13" ht="12.75" customHeight="1">
      <c r="A287" s="13">
        <v>1678</v>
      </c>
      <c r="B287" s="7"/>
      <c r="C287" s="15">
        <v>42</v>
      </c>
      <c r="D287" s="15">
        <v>49</v>
      </c>
      <c r="E287" s="15">
        <v>56</v>
      </c>
      <c r="F287" s="15">
        <v>56</v>
      </c>
      <c r="G287" s="15">
        <v>63</v>
      </c>
      <c r="H287" s="7"/>
      <c r="I287" s="17">
        <f>'Conversions, Sources &amp; Comments'!$F286*C287</f>
        <v>2.9189160000000003</v>
      </c>
      <c r="J287" s="17">
        <f>'Conversions, Sources &amp; Comments'!$F286*D287</f>
        <v>3.405402</v>
      </c>
      <c r="K287" s="17">
        <f>'Conversions, Sources &amp; Comments'!$F286*E287</f>
        <v>3.8918880000000002</v>
      </c>
      <c r="L287" s="17">
        <f>'Conversions, Sources &amp; Comments'!$F286*F287</f>
        <v>3.8918880000000002</v>
      </c>
      <c r="M287" s="17">
        <f>'Conversions, Sources &amp; Comments'!$F286*G287</f>
        <v>4.378374</v>
      </c>
    </row>
    <row r="288" spans="1:13" ht="12.75" customHeight="1">
      <c r="A288" s="13">
        <v>1679</v>
      </c>
      <c r="B288" s="7"/>
      <c r="C288" s="15">
        <v>42</v>
      </c>
      <c r="D288" s="15">
        <v>49</v>
      </c>
      <c r="E288" s="15">
        <v>56</v>
      </c>
      <c r="F288" s="15">
        <v>56</v>
      </c>
      <c r="G288" s="15">
        <v>63</v>
      </c>
      <c r="H288" s="7"/>
      <c r="I288" s="17">
        <f>'Conversions, Sources &amp; Comments'!$F287*C288</f>
        <v>2.9189160000000003</v>
      </c>
      <c r="J288" s="17">
        <f>'Conversions, Sources &amp; Comments'!$F287*D288</f>
        <v>3.405402</v>
      </c>
      <c r="K288" s="17">
        <f>'Conversions, Sources &amp; Comments'!$F287*E288</f>
        <v>3.8918880000000002</v>
      </c>
      <c r="L288" s="17">
        <f>'Conversions, Sources &amp; Comments'!$F287*F288</f>
        <v>3.8918880000000002</v>
      </c>
      <c r="M288" s="17">
        <f>'Conversions, Sources &amp; Comments'!$F287*G288</f>
        <v>4.378374</v>
      </c>
    </row>
    <row r="289" spans="1:13" ht="12.75" customHeight="1">
      <c r="A289" s="13">
        <v>1680</v>
      </c>
      <c r="B289" s="7"/>
      <c r="C289" s="15">
        <v>42</v>
      </c>
      <c r="D289" s="15">
        <v>49</v>
      </c>
      <c r="E289" s="15">
        <v>56</v>
      </c>
      <c r="F289" s="15">
        <v>56</v>
      </c>
      <c r="G289" s="15">
        <v>63</v>
      </c>
      <c r="H289" s="7"/>
      <c r="I289" s="17">
        <f>'Conversions, Sources &amp; Comments'!$F288*C289</f>
        <v>2.9189160000000003</v>
      </c>
      <c r="J289" s="17">
        <f>'Conversions, Sources &amp; Comments'!$F288*D289</f>
        <v>3.405402</v>
      </c>
      <c r="K289" s="17">
        <f>'Conversions, Sources &amp; Comments'!$F288*E289</f>
        <v>3.8918880000000002</v>
      </c>
      <c r="L289" s="17">
        <f>'Conversions, Sources &amp; Comments'!$F288*F289</f>
        <v>3.8918880000000002</v>
      </c>
      <c r="M289" s="17">
        <f>'Conversions, Sources &amp; Comments'!$F288*G289</f>
        <v>4.378374</v>
      </c>
    </row>
    <row r="290" spans="1:13" ht="12.75" customHeight="1">
      <c r="A290" s="13">
        <v>1681</v>
      </c>
      <c r="B290" s="7"/>
      <c r="C290" s="15">
        <v>42</v>
      </c>
      <c r="D290" s="15">
        <v>49</v>
      </c>
      <c r="E290" s="15">
        <v>56</v>
      </c>
      <c r="F290" s="15">
        <v>56</v>
      </c>
      <c r="G290" s="15">
        <v>63</v>
      </c>
      <c r="H290" s="7"/>
      <c r="I290" s="17">
        <f>'Conversions, Sources &amp; Comments'!$F289*C290</f>
        <v>2.9916432000000004</v>
      </c>
      <c r="J290" s="17">
        <f>'Conversions, Sources &amp; Comments'!$F289*D290</f>
        <v>3.4902504000000003</v>
      </c>
      <c r="K290" s="17">
        <f>'Conversions, Sources &amp; Comments'!$F289*E290</f>
        <v>3.9888576000000002</v>
      </c>
      <c r="L290" s="17">
        <f>'Conversions, Sources &amp; Comments'!$F289*F290</f>
        <v>3.9888576000000002</v>
      </c>
      <c r="M290" s="17">
        <f>'Conversions, Sources &amp; Comments'!$F289*G290</f>
        <v>4.4874648000000006</v>
      </c>
    </row>
    <row r="291" spans="1:13" ht="12.75" customHeight="1">
      <c r="A291" s="13">
        <v>1682</v>
      </c>
      <c r="B291" s="7"/>
      <c r="C291" s="15">
        <v>42</v>
      </c>
      <c r="D291" s="15">
        <v>49</v>
      </c>
      <c r="E291" s="15">
        <v>56</v>
      </c>
      <c r="F291" s="15">
        <v>56</v>
      </c>
      <c r="G291" s="15">
        <v>63</v>
      </c>
      <c r="H291" s="7"/>
      <c r="I291" s="17">
        <f>'Conversions, Sources &amp; Comments'!$F290*C291</f>
        <v>2.9916432000000004</v>
      </c>
      <c r="J291" s="17">
        <f>'Conversions, Sources &amp; Comments'!$F290*D291</f>
        <v>3.4902504000000003</v>
      </c>
      <c r="K291" s="17">
        <f>'Conversions, Sources &amp; Comments'!$F290*E291</f>
        <v>3.9888576000000002</v>
      </c>
      <c r="L291" s="17">
        <f>'Conversions, Sources &amp; Comments'!$F290*F291</f>
        <v>3.9888576000000002</v>
      </c>
      <c r="M291" s="17">
        <f>'Conversions, Sources &amp; Comments'!$F290*G291</f>
        <v>4.4874648000000006</v>
      </c>
    </row>
    <row r="292" spans="1:13" ht="12.75" customHeight="1">
      <c r="A292" s="13">
        <v>1683</v>
      </c>
      <c r="B292" s="7"/>
      <c r="C292" s="15">
        <v>42</v>
      </c>
      <c r="D292" s="15">
        <v>49</v>
      </c>
      <c r="E292" s="15">
        <v>56</v>
      </c>
      <c r="F292" s="15">
        <v>56</v>
      </c>
      <c r="G292" s="15">
        <v>63</v>
      </c>
      <c r="H292" s="7"/>
      <c r="I292" s="17">
        <f>'Conversions, Sources &amp; Comments'!$F291*C292</f>
        <v>2.9916432000000004</v>
      </c>
      <c r="J292" s="17">
        <f>'Conversions, Sources &amp; Comments'!$F291*D292</f>
        <v>3.4902504000000003</v>
      </c>
      <c r="K292" s="17">
        <f>'Conversions, Sources &amp; Comments'!$F291*E292</f>
        <v>3.9888576000000002</v>
      </c>
      <c r="L292" s="17">
        <f>'Conversions, Sources &amp; Comments'!$F291*F292</f>
        <v>3.9888576000000002</v>
      </c>
      <c r="M292" s="17">
        <f>'Conversions, Sources &amp; Comments'!$F291*G292</f>
        <v>4.4874648000000006</v>
      </c>
    </row>
    <row r="293" spans="1:13" ht="12.75" customHeight="1">
      <c r="A293" s="13">
        <v>1684</v>
      </c>
      <c r="B293" s="7"/>
      <c r="C293" s="15">
        <v>42</v>
      </c>
      <c r="D293" s="15">
        <v>49</v>
      </c>
      <c r="E293" s="15">
        <v>56</v>
      </c>
      <c r="F293" s="15">
        <v>56</v>
      </c>
      <c r="G293" s="15">
        <v>63</v>
      </c>
      <c r="H293" s="7"/>
      <c r="I293" s="17">
        <f>'Conversions, Sources &amp; Comments'!$F292*C293</f>
        <v>2.9916432000000004</v>
      </c>
      <c r="J293" s="17">
        <f>'Conversions, Sources &amp; Comments'!$F292*D293</f>
        <v>3.4902504000000003</v>
      </c>
      <c r="K293" s="17">
        <f>'Conversions, Sources &amp; Comments'!$F292*E293</f>
        <v>3.9888576000000002</v>
      </c>
      <c r="L293" s="17">
        <f>'Conversions, Sources &amp; Comments'!$F292*F293</f>
        <v>3.9888576000000002</v>
      </c>
      <c r="M293" s="17">
        <f>'Conversions, Sources &amp; Comments'!$F292*G293</f>
        <v>4.4874648000000006</v>
      </c>
    </row>
    <row r="294" spans="1:13" ht="12.75" customHeight="1">
      <c r="A294" s="13">
        <v>1685</v>
      </c>
      <c r="B294" s="7"/>
      <c r="C294" s="15">
        <v>42</v>
      </c>
      <c r="D294" s="15">
        <v>49</v>
      </c>
      <c r="E294" s="15">
        <v>56</v>
      </c>
      <c r="F294" s="15">
        <v>56</v>
      </c>
      <c r="G294" s="15">
        <v>63</v>
      </c>
      <c r="H294" s="7"/>
      <c r="I294" s="17">
        <f>'Conversions, Sources &amp; Comments'!$F293*C294</f>
        <v>2.9916432000000004</v>
      </c>
      <c r="J294" s="17">
        <f>'Conversions, Sources &amp; Comments'!$F293*D294</f>
        <v>3.4902504000000003</v>
      </c>
      <c r="K294" s="17">
        <f>'Conversions, Sources &amp; Comments'!$F293*E294</f>
        <v>3.9888576000000002</v>
      </c>
      <c r="L294" s="17">
        <f>'Conversions, Sources &amp; Comments'!$F293*F294</f>
        <v>3.9888576000000002</v>
      </c>
      <c r="M294" s="17">
        <f>'Conversions, Sources &amp; Comments'!$F293*G294</f>
        <v>4.4874648000000006</v>
      </c>
    </row>
    <row r="295" spans="1:13" ht="12.75" customHeight="1">
      <c r="A295" s="13">
        <v>1686</v>
      </c>
      <c r="B295" s="7"/>
      <c r="C295" s="15">
        <v>42</v>
      </c>
      <c r="D295" s="15">
        <v>49</v>
      </c>
      <c r="E295" s="15">
        <v>56</v>
      </c>
      <c r="F295" s="15">
        <v>56</v>
      </c>
      <c r="G295" s="15">
        <v>63</v>
      </c>
      <c r="H295" s="7"/>
      <c r="I295" s="17">
        <f>'Conversions, Sources &amp; Comments'!$F294*C295</f>
        <v>2.9916432000000004</v>
      </c>
      <c r="J295" s="17">
        <f>'Conversions, Sources &amp; Comments'!$F294*D295</f>
        <v>3.4902504000000003</v>
      </c>
      <c r="K295" s="17">
        <f>'Conversions, Sources &amp; Comments'!$F294*E295</f>
        <v>3.9888576000000002</v>
      </c>
      <c r="L295" s="17">
        <f>'Conversions, Sources &amp; Comments'!$F294*F295</f>
        <v>3.9888576000000002</v>
      </c>
      <c r="M295" s="17">
        <f>'Conversions, Sources &amp; Comments'!$F294*G295</f>
        <v>4.4874648000000006</v>
      </c>
    </row>
    <row r="296" spans="1:13" ht="12.75" customHeight="1">
      <c r="A296" s="13">
        <v>1687</v>
      </c>
      <c r="B296" s="7"/>
      <c r="C296" s="15">
        <v>42</v>
      </c>
      <c r="D296" s="15">
        <v>49</v>
      </c>
      <c r="E296" s="15">
        <v>56</v>
      </c>
      <c r="F296" s="15">
        <v>56</v>
      </c>
      <c r="G296" s="15">
        <v>63</v>
      </c>
      <c r="H296" s="7"/>
      <c r="I296" s="17">
        <f>'Conversions, Sources &amp; Comments'!$F295*C296</f>
        <v>2.9916432000000004</v>
      </c>
      <c r="J296" s="17">
        <f>'Conversions, Sources &amp; Comments'!$F295*D296</f>
        <v>3.4902504000000003</v>
      </c>
      <c r="K296" s="17">
        <f>'Conversions, Sources &amp; Comments'!$F295*E296</f>
        <v>3.9888576000000002</v>
      </c>
      <c r="L296" s="17">
        <f>'Conversions, Sources &amp; Comments'!$F295*F296</f>
        <v>3.9888576000000002</v>
      </c>
      <c r="M296" s="17">
        <f>'Conversions, Sources &amp; Comments'!$F295*G296</f>
        <v>4.4874648000000006</v>
      </c>
    </row>
    <row r="297" spans="1:13" ht="12.75" customHeight="1">
      <c r="A297" s="13">
        <v>1688</v>
      </c>
      <c r="B297" s="7"/>
      <c r="C297" s="15">
        <v>42</v>
      </c>
      <c r="D297" s="15">
        <v>49</v>
      </c>
      <c r="E297" s="15">
        <v>56</v>
      </c>
      <c r="F297" s="15">
        <v>56</v>
      </c>
      <c r="G297" s="15">
        <v>63</v>
      </c>
      <c r="H297" s="7"/>
      <c r="I297" s="17">
        <f>'Conversions, Sources &amp; Comments'!$F296*C297</f>
        <v>2.9916432000000004</v>
      </c>
      <c r="J297" s="17">
        <f>'Conversions, Sources &amp; Comments'!$F296*D297</f>
        <v>3.4902504000000003</v>
      </c>
      <c r="K297" s="17">
        <f>'Conversions, Sources &amp; Comments'!$F296*E297</f>
        <v>3.9888576000000002</v>
      </c>
      <c r="L297" s="17">
        <f>'Conversions, Sources &amp; Comments'!$F296*F297</f>
        <v>3.9888576000000002</v>
      </c>
      <c r="M297" s="17">
        <f>'Conversions, Sources &amp; Comments'!$F296*G297</f>
        <v>4.4874648000000006</v>
      </c>
    </row>
    <row r="298" spans="1:13" ht="12.75" customHeight="1">
      <c r="A298" s="13">
        <v>1689</v>
      </c>
      <c r="B298" s="7"/>
      <c r="C298" s="15">
        <v>42</v>
      </c>
      <c r="D298" s="15">
        <v>49</v>
      </c>
      <c r="E298" s="15">
        <v>56</v>
      </c>
      <c r="F298" s="15">
        <v>56</v>
      </c>
      <c r="G298" s="15">
        <v>63</v>
      </c>
      <c r="H298" s="7"/>
      <c r="I298" s="17">
        <f>'Conversions, Sources &amp; Comments'!$F297*C298</f>
        <v>2.9916432000000004</v>
      </c>
      <c r="J298" s="17">
        <f>'Conversions, Sources &amp; Comments'!$F297*D298</f>
        <v>3.4902504000000003</v>
      </c>
      <c r="K298" s="17">
        <f>'Conversions, Sources &amp; Comments'!$F297*E298</f>
        <v>3.9888576000000002</v>
      </c>
      <c r="L298" s="17">
        <f>'Conversions, Sources &amp; Comments'!$F297*F298</f>
        <v>3.9888576000000002</v>
      </c>
      <c r="M298" s="17">
        <f>'Conversions, Sources &amp; Comments'!$F297*G298</f>
        <v>4.4874648000000006</v>
      </c>
    </row>
    <row r="299" spans="1:13" ht="12.75" customHeight="1">
      <c r="A299" s="13">
        <v>1690</v>
      </c>
      <c r="B299" s="7"/>
      <c r="C299" s="15">
        <v>42</v>
      </c>
      <c r="D299" s="15">
        <v>49</v>
      </c>
      <c r="E299" s="15">
        <v>56</v>
      </c>
      <c r="F299" s="15">
        <v>56</v>
      </c>
      <c r="G299" s="15">
        <v>63</v>
      </c>
      <c r="H299" s="7"/>
      <c r="I299" s="17">
        <f>'Conversions, Sources &amp; Comments'!$F298*C299</f>
        <v>2.9916432000000004</v>
      </c>
      <c r="J299" s="17">
        <f>'Conversions, Sources &amp; Comments'!$F298*D299</f>
        <v>3.4902504000000003</v>
      </c>
      <c r="K299" s="17">
        <f>'Conversions, Sources &amp; Comments'!$F298*E299</f>
        <v>3.9888576000000002</v>
      </c>
      <c r="L299" s="17">
        <f>'Conversions, Sources &amp; Comments'!$F298*F299</f>
        <v>3.9888576000000002</v>
      </c>
      <c r="M299" s="17">
        <f>'Conversions, Sources &amp; Comments'!$F298*G299</f>
        <v>4.4874648000000006</v>
      </c>
    </row>
    <row r="300" spans="1:13" ht="12.75" customHeight="1">
      <c r="A300" s="13">
        <v>1691</v>
      </c>
      <c r="B300" s="7"/>
      <c r="C300" s="15">
        <v>42</v>
      </c>
      <c r="D300" s="15">
        <v>49</v>
      </c>
      <c r="E300" s="15">
        <v>56</v>
      </c>
      <c r="F300" s="15">
        <v>56</v>
      </c>
      <c r="G300" s="15">
        <v>63</v>
      </c>
      <c r="H300" s="7"/>
      <c r="I300" s="17">
        <f>'Conversions, Sources &amp; Comments'!$F299*C300</f>
        <v>2.9660903999999997</v>
      </c>
      <c r="J300" s="17">
        <f>'Conversions, Sources &amp; Comments'!$F299*D300</f>
        <v>3.4604387999999999</v>
      </c>
      <c r="K300" s="17">
        <f>'Conversions, Sources &amp; Comments'!$F299*E300</f>
        <v>3.9547871999999997</v>
      </c>
      <c r="L300" s="17">
        <f>'Conversions, Sources &amp; Comments'!$F299*F300</f>
        <v>3.9547871999999997</v>
      </c>
      <c r="M300" s="17">
        <f>'Conversions, Sources &amp; Comments'!$F299*G300</f>
        <v>4.4491356</v>
      </c>
    </row>
    <row r="301" spans="1:13" ht="12.75" customHeight="1">
      <c r="A301" s="13">
        <v>1692</v>
      </c>
      <c r="B301" s="7"/>
      <c r="C301" s="15">
        <v>42</v>
      </c>
      <c r="D301" s="15">
        <v>49</v>
      </c>
      <c r="E301" s="15">
        <v>56</v>
      </c>
      <c r="F301" s="15">
        <v>56</v>
      </c>
      <c r="G301" s="15">
        <v>63</v>
      </c>
      <c r="H301" s="7"/>
      <c r="I301" s="17">
        <f>'Conversions, Sources &amp; Comments'!$F300*C301</f>
        <v>2.9660903999999997</v>
      </c>
      <c r="J301" s="17">
        <f>'Conversions, Sources &amp; Comments'!$F300*D301</f>
        <v>3.4604387999999999</v>
      </c>
      <c r="K301" s="17">
        <f>'Conversions, Sources &amp; Comments'!$F300*E301</f>
        <v>3.9547871999999997</v>
      </c>
      <c r="L301" s="17">
        <f>'Conversions, Sources &amp; Comments'!$F300*F301</f>
        <v>3.9547871999999997</v>
      </c>
      <c r="M301" s="17">
        <f>'Conversions, Sources &amp; Comments'!$F300*G301</f>
        <v>4.4491356</v>
      </c>
    </row>
    <row r="302" spans="1:13" ht="12.75" customHeight="1">
      <c r="A302" s="13">
        <v>1693</v>
      </c>
      <c r="B302" s="7"/>
      <c r="C302" s="15">
        <v>42</v>
      </c>
      <c r="D302" s="15">
        <v>49</v>
      </c>
      <c r="E302" s="15">
        <v>56</v>
      </c>
      <c r="F302" s="15">
        <v>56</v>
      </c>
      <c r="G302" s="15">
        <v>63</v>
      </c>
      <c r="H302" s="7"/>
      <c r="I302" s="17">
        <f>'Conversions, Sources &amp; Comments'!$F301*C302</f>
        <v>2.5921601999999999</v>
      </c>
      <c r="J302" s="17">
        <f>'Conversions, Sources &amp; Comments'!$F301*D302</f>
        <v>3.0241869000000001</v>
      </c>
      <c r="K302" s="17">
        <f>'Conversions, Sources &amp; Comments'!$F301*E302</f>
        <v>3.4562135999999999</v>
      </c>
      <c r="L302" s="17">
        <f>'Conversions, Sources &amp; Comments'!$F301*F302</f>
        <v>3.4562135999999999</v>
      </c>
      <c r="M302" s="17">
        <f>'Conversions, Sources &amp; Comments'!$F301*G302</f>
        <v>3.8882402999999996</v>
      </c>
    </row>
    <row r="303" spans="1:13" ht="12.75" customHeight="1">
      <c r="A303" s="13">
        <v>1694</v>
      </c>
      <c r="B303" s="7"/>
      <c r="C303" s="15">
        <v>42</v>
      </c>
      <c r="D303" s="15">
        <v>49</v>
      </c>
      <c r="E303" s="15">
        <v>56</v>
      </c>
      <c r="F303" s="15">
        <v>56</v>
      </c>
      <c r="G303" s="15">
        <v>63</v>
      </c>
      <c r="H303" s="7"/>
      <c r="I303" s="17">
        <f>'Conversions, Sources &amp; Comments'!$F302*C303</f>
        <v>2.5921601999999999</v>
      </c>
      <c r="J303" s="17">
        <f>'Conversions, Sources &amp; Comments'!$F302*D303</f>
        <v>3.0241869000000001</v>
      </c>
      <c r="K303" s="17">
        <f>'Conversions, Sources &amp; Comments'!$F302*E303</f>
        <v>3.4562135999999999</v>
      </c>
      <c r="L303" s="17">
        <f>'Conversions, Sources &amp; Comments'!$F302*F303</f>
        <v>3.4562135999999999</v>
      </c>
      <c r="M303" s="17">
        <f>'Conversions, Sources &amp; Comments'!$F302*G303</f>
        <v>3.8882402999999996</v>
      </c>
    </row>
    <row r="304" spans="1:13" ht="12.75" customHeight="1">
      <c r="A304" s="13">
        <v>1695</v>
      </c>
      <c r="B304" s="7"/>
      <c r="C304" s="15">
        <v>42</v>
      </c>
      <c r="D304" s="15">
        <v>49</v>
      </c>
      <c r="E304" s="15">
        <v>56</v>
      </c>
      <c r="F304" s="15">
        <v>56</v>
      </c>
      <c r="G304" s="15">
        <v>63</v>
      </c>
      <c r="H304" s="7"/>
      <c r="I304" s="17">
        <f>'Conversions, Sources &amp; Comments'!$F303*C304</f>
        <v>2.5921601999999999</v>
      </c>
      <c r="J304" s="17">
        <f>'Conversions, Sources &amp; Comments'!$F303*D304</f>
        <v>3.0241869000000001</v>
      </c>
      <c r="K304" s="17">
        <f>'Conversions, Sources &amp; Comments'!$F303*E304</f>
        <v>3.4562135999999999</v>
      </c>
      <c r="L304" s="17">
        <f>'Conversions, Sources &amp; Comments'!$F303*F304</f>
        <v>3.4562135999999999</v>
      </c>
      <c r="M304" s="17">
        <f>'Conversions, Sources &amp; Comments'!$F303*G304</f>
        <v>3.8882402999999996</v>
      </c>
    </row>
    <row r="305" spans="1:13" ht="12.75" customHeight="1">
      <c r="A305" s="13">
        <v>1696</v>
      </c>
      <c r="B305" s="7"/>
      <c r="C305" s="15">
        <v>42</v>
      </c>
      <c r="D305" s="15">
        <v>49</v>
      </c>
      <c r="E305" s="15">
        <v>56</v>
      </c>
      <c r="F305" s="15">
        <v>56</v>
      </c>
      <c r="G305" s="15">
        <v>63</v>
      </c>
      <c r="H305" s="7"/>
      <c r="I305" s="17">
        <f>'Conversions, Sources &amp; Comments'!$F304*C305</f>
        <v>2.5921601999999999</v>
      </c>
      <c r="J305" s="17">
        <f>'Conversions, Sources &amp; Comments'!$F304*D305</f>
        <v>3.0241869000000001</v>
      </c>
      <c r="K305" s="17">
        <f>'Conversions, Sources &amp; Comments'!$F304*E305</f>
        <v>3.4562135999999999</v>
      </c>
      <c r="L305" s="17">
        <f>'Conversions, Sources &amp; Comments'!$F304*F305</f>
        <v>3.4562135999999999</v>
      </c>
      <c r="M305" s="17">
        <f>'Conversions, Sources &amp; Comments'!$F304*G305</f>
        <v>3.8882402999999996</v>
      </c>
    </row>
    <row r="306" spans="1:13" ht="12.75" customHeight="1">
      <c r="A306" s="13">
        <v>1697</v>
      </c>
      <c r="B306" s="7"/>
      <c r="C306" s="15">
        <v>42</v>
      </c>
      <c r="D306" s="15">
        <v>49</v>
      </c>
      <c r="E306" s="15">
        <v>56</v>
      </c>
      <c r="F306" s="15">
        <v>56</v>
      </c>
      <c r="G306" s="15">
        <v>63</v>
      </c>
      <c r="H306" s="7"/>
      <c r="I306" s="17">
        <f>'Conversions, Sources &amp; Comments'!$F305*C306</f>
        <v>2.5921601999999999</v>
      </c>
      <c r="J306" s="17">
        <f>'Conversions, Sources &amp; Comments'!$F305*D306</f>
        <v>3.0241869000000001</v>
      </c>
      <c r="K306" s="17">
        <f>'Conversions, Sources &amp; Comments'!$F305*E306</f>
        <v>3.4562135999999999</v>
      </c>
      <c r="L306" s="17">
        <f>'Conversions, Sources &amp; Comments'!$F305*F306</f>
        <v>3.4562135999999999</v>
      </c>
      <c r="M306" s="17">
        <f>'Conversions, Sources &amp; Comments'!$F305*G306</f>
        <v>3.8882402999999996</v>
      </c>
    </row>
    <row r="307" spans="1:13" ht="12.75" customHeight="1">
      <c r="A307" s="13">
        <v>1698</v>
      </c>
      <c r="B307" s="7"/>
      <c r="C307" s="15">
        <v>42</v>
      </c>
      <c r="D307" s="15">
        <v>49</v>
      </c>
      <c r="E307" s="15">
        <v>56</v>
      </c>
      <c r="F307" s="15">
        <v>56</v>
      </c>
      <c r="G307" s="15">
        <v>63</v>
      </c>
      <c r="H307" s="7"/>
      <c r="I307" s="17">
        <f>'Conversions, Sources &amp; Comments'!$F306*C307</f>
        <v>2.5921601999999999</v>
      </c>
      <c r="J307" s="17">
        <f>'Conversions, Sources &amp; Comments'!$F306*D307</f>
        <v>3.0241869000000001</v>
      </c>
      <c r="K307" s="17">
        <f>'Conversions, Sources &amp; Comments'!$F306*E307</f>
        <v>3.4562135999999999</v>
      </c>
      <c r="L307" s="17">
        <f>'Conversions, Sources &amp; Comments'!$F306*F307</f>
        <v>3.4562135999999999</v>
      </c>
      <c r="M307" s="17">
        <f>'Conversions, Sources &amp; Comments'!$F306*G307</f>
        <v>3.8882402999999996</v>
      </c>
    </row>
    <row r="308" spans="1:13" ht="12.75" customHeight="1">
      <c r="A308" s="13">
        <v>1699</v>
      </c>
      <c r="B308" s="7"/>
      <c r="C308" s="15">
        <v>42</v>
      </c>
      <c r="D308" s="15">
        <v>49</v>
      </c>
      <c r="E308" s="15">
        <v>56</v>
      </c>
      <c r="F308" s="15">
        <v>56</v>
      </c>
      <c r="G308" s="15">
        <v>63</v>
      </c>
      <c r="H308" s="7"/>
      <c r="I308" s="17">
        <f>'Conversions, Sources &amp; Comments'!$F307*C308</f>
        <v>2.5921601999999999</v>
      </c>
      <c r="J308" s="17">
        <f>'Conversions, Sources &amp; Comments'!$F307*D308</f>
        <v>3.0241869000000001</v>
      </c>
      <c r="K308" s="17">
        <f>'Conversions, Sources &amp; Comments'!$F307*E308</f>
        <v>3.4562135999999999</v>
      </c>
      <c r="L308" s="17">
        <f>'Conversions, Sources &amp; Comments'!$F307*F308</f>
        <v>3.4562135999999999</v>
      </c>
      <c r="M308" s="17">
        <f>'Conversions, Sources &amp; Comments'!$F307*G308</f>
        <v>3.8882402999999996</v>
      </c>
    </row>
    <row r="309" spans="1:13" ht="12.75" customHeight="1">
      <c r="A309" s="13">
        <v>1700</v>
      </c>
      <c r="B309" s="7"/>
      <c r="C309" s="15">
        <v>42</v>
      </c>
      <c r="D309" s="15">
        <v>49</v>
      </c>
      <c r="E309" s="15">
        <v>56</v>
      </c>
      <c r="F309" s="15">
        <v>56</v>
      </c>
      <c r="G309" s="15">
        <v>63</v>
      </c>
      <c r="H309" s="7"/>
      <c r="I309" s="17">
        <f>'Conversions, Sources &amp; Comments'!$F308*C309</f>
        <v>2.5921601999999999</v>
      </c>
      <c r="J309" s="17">
        <f>'Conversions, Sources &amp; Comments'!$F308*D309</f>
        <v>3.0241869000000001</v>
      </c>
      <c r="K309" s="17">
        <f>'Conversions, Sources &amp; Comments'!$F308*E309</f>
        <v>3.4562135999999999</v>
      </c>
      <c r="L309" s="17">
        <f>'Conversions, Sources &amp; Comments'!$F308*F309</f>
        <v>3.4562135999999999</v>
      </c>
      <c r="M309" s="17">
        <f>'Conversions, Sources &amp; Comments'!$F308*G309</f>
        <v>3.8882402999999996</v>
      </c>
    </row>
    <row r="310" spans="1:13" ht="12.75" customHeight="1">
      <c r="A310" s="13">
        <v>1701</v>
      </c>
      <c r="B310" s="7"/>
      <c r="C310" s="15">
        <v>42</v>
      </c>
      <c r="D310" s="15">
        <v>49</v>
      </c>
      <c r="E310" s="15">
        <v>56</v>
      </c>
      <c r="F310" s="15">
        <v>56</v>
      </c>
      <c r="G310" s="15">
        <v>63</v>
      </c>
      <c r="H310" s="7"/>
      <c r="I310" s="17">
        <f>'Conversions, Sources &amp; Comments'!$F309*C310</f>
        <v>2.6041847999999996</v>
      </c>
      <c r="J310" s="17">
        <f>'Conversions, Sources &amp; Comments'!$F309*D310</f>
        <v>3.0382155999999996</v>
      </c>
      <c r="K310" s="17">
        <f>'Conversions, Sources &amp; Comments'!$F309*E310</f>
        <v>3.4722463999999995</v>
      </c>
      <c r="L310" s="17">
        <f>'Conversions, Sources &amp; Comments'!$F309*F310</f>
        <v>3.4722463999999995</v>
      </c>
      <c r="M310" s="17">
        <f>'Conversions, Sources &amp; Comments'!$F309*G310</f>
        <v>3.9062771999999994</v>
      </c>
    </row>
    <row r="311" spans="1:13" ht="12.75" customHeight="1">
      <c r="A311" s="13">
        <v>1702</v>
      </c>
      <c r="B311" s="7"/>
      <c r="C311" s="15">
        <v>42</v>
      </c>
      <c r="D311" s="15">
        <v>49</v>
      </c>
      <c r="E311" s="15">
        <v>56</v>
      </c>
      <c r="F311" s="15">
        <v>56</v>
      </c>
      <c r="G311" s="15">
        <v>63</v>
      </c>
      <c r="H311" s="7"/>
      <c r="I311" s="17">
        <f>'Conversions, Sources &amp; Comments'!$F310*C311</f>
        <v>2.6041847999999996</v>
      </c>
      <c r="J311" s="17">
        <f>'Conversions, Sources &amp; Comments'!$F310*D311</f>
        <v>3.0382155999999996</v>
      </c>
      <c r="K311" s="17">
        <f>'Conversions, Sources &amp; Comments'!$F310*E311</f>
        <v>3.4722463999999995</v>
      </c>
      <c r="L311" s="17">
        <f>'Conversions, Sources &amp; Comments'!$F310*F311</f>
        <v>3.4722463999999995</v>
      </c>
      <c r="M311" s="17">
        <f>'Conversions, Sources &amp; Comments'!$F310*G311</f>
        <v>3.9062771999999994</v>
      </c>
    </row>
    <row r="312" spans="1:13" ht="12.75" customHeight="1">
      <c r="A312" s="13">
        <v>1703</v>
      </c>
      <c r="B312" s="7"/>
      <c r="C312" s="15">
        <v>42</v>
      </c>
      <c r="D312" s="15">
        <v>49</v>
      </c>
      <c r="E312" s="15">
        <v>56</v>
      </c>
      <c r="F312" s="15">
        <v>56</v>
      </c>
      <c r="G312" s="15">
        <v>63</v>
      </c>
      <c r="H312" s="7"/>
      <c r="I312" s="17">
        <f>'Conversions, Sources &amp; Comments'!$F311*C312</f>
        <v>2.6041847999999996</v>
      </c>
      <c r="J312" s="17">
        <f>'Conversions, Sources &amp; Comments'!$F311*D312</f>
        <v>3.0382155999999996</v>
      </c>
      <c r="K312" s="17">
        <f>'Conversions, Sources &amp; Comments'!$F311*E312</f>
        <v>3.4722463999999995</v>
      </c>
      <c r="L312" s="17">
        <f>'Conversions, Sources &amp; Comments'!$F311*F312</f>
        <v>3.4722463999999995</v>
      </c>
      <c r="M312" s="17">
        <f>'Conversions, Sources &amp; Comments'!$F311*G312</f>
        <v>3.9062771999999994</v>
      </c>
    </row>
    <row r="313" spans="1:13" ht="12.75" customHeight="1">
      <c r="A313" s="13">
        <v>1704</v>
      </c>
      <c r="B313" s="7"/>
      <c r="C313" s="15">
        <v>42</v>
      </c>
      <c r="D313" s="15">
        <v>49</v>
      </c>
      <c r="E313" s="15">
        <v>56</v>
      </c>
      <c r="F313" s="15">
        <v>56</v>
      </c>
      <c r="G313" s="15">
        <v>63</v>
      </c>
      <c r="H313" s="7"/>
      <c r="I313" s="17">
        <f>'Conversions, Sources &amp; Comments'!$F312*C313</f>
        <v>2.4131687999999998</v>
      </c>
      <c r="J313" s="17">
        <f>'Conversions, Sources &amp; Comments'!$F312*D313</f>
        <v>2.8153636</v>
      </c>
      <c r="K313" s="17">
        <f>'Conversions, Sources &amp; Comments'!$F312*E313</f>
        <v>3.2175583999999997</v>
      </c>
      <c r="L313" s="17">
        <f>'Conversions, Sources &amp; Comments'!$F312*F313</f>
        <v>3.2175583999999997</v>
      </c>
      <c r="M313" s="17">
        <f>'Conversions, Sources &amp; Comments'!$F312*G313</f>
        <v>3.6197531999999999</v>
      </c>
    </row>
    <row r="314" spans="1:13" ht="12.75" customHeight="1">
      <c r="A314" s="13">
        <v>1705</v>
      </c>
      <c r="B314" s="7"/>
      <c r="C314" s="15">
        <v>42</v>
      </c>
      <c r="D314" s="15">
        <v>49</v>
      </c>
      <c r="E314" s="15">
        <v>56</v>
      </c>
      <c r="F314" s="15">
        <v>56</v>
      </c>
      <c r="G314" s="15">
        <v>63</v>
      </c>
      <c r="H314" s="7"/>
      <c r="I314" s="17">
        <f>'Conversions, Sources &amp; Comments'!$F313*C314</f>
        <v>2.5214112000000002</v>
      </c>
      <c r="J314" s="17">
        <f>'Conversions, Sources &amp; Comments'!$F313*D314</f>
        <v>2.9416464000000002</v>
      </c>
      <c r="K314" s="17">
        <f>'Conversions, Sources &amp; Comments'!$F313*E314</f>
        <v>3.3618816000000002</v>
      </c>
      <c r="L314" s="17">
        <f>'Conversions, Sources &amp; Comments'!$F313*F314</f>
        <v>3.3618816000000002</v>
      </c>
      <c r="M314" s="17">
        <f>'Conversions, Sources &amp; Comments'!$F313*G314</f>
        <v>3.7821168000000003</v>
      </c>
    </row>
    <row r="315" spans="1:13" ht="12.75" customHeight="1">
      <c r="A315" s="13">
        <v>1706</v>
      </c>
      <c r="B315" s="7"/>
      <c r="C315" s="15">
        <v>42</v>
      </c>
      <c r="D315" s="15">
        <v>49</v>
      </c>
      <c r="E315" s="15">
        <v>56</v>
      </c>
      <c r="F315" s="15">
        <v>56</v>
      </c>
      <c r="G315" s="15">
        <v>63</v>
      </c>
      <c r="H315" s="7"/>
      <c r="I315" s="17">
        <f>'Conversions, Sources &amp; Comments'!$F314*C315</f>
        <v>2.5214112000000002</v>
      </c>
      <c r="J315" s="17">
        <f>'Conversions, Sources &amp; Comments'!$F314*D315</f>
        <v>2.9416464000000002</v>
      </c>
      <c r="K315" s="17">
        <f>'Conversions, Sources &amp; Comments'!$F314*E315</f>
        <v>3.3618816000000002</v>
      </c>
      <c r="L315" s="17">
        <f>'Conversions, Sources &amp; Comments'!$F314*F315</f>
        <v>3.3618816000000002</v>
      </c>
      <c r="M315" s="17">
        <f>'Conversions, Sources &amp; Comments'!$F314*G315</f>
        <v>3.7821168000000003</v>
      </c>
    </row>
    <row r="316" spans="1:13" ht="12.75" customHeight="1">
      <c r="A316" s="13">
        <v>1707</v>
      </c>
      <c r="B316" s="7"/>
      <c r="C316" s="15">
        <v>42</v>
      </c>
      <c r="D316" s="15">
        <v>49</v>
      </c>
      <c r="E316" s="15">
        <v>56</v>
      </c>
      <c r="F316" s="15">
        <v>56</v>
      </c>
      <c r="G316" s="15">
        <v>63</v>
      </c>
      <c r="H316" s="7"/>
      <c r="I316" s="17">
        <f>'Conversions, Sources &amp; Comments'!$F315*C316</f>
        <v>2.5214112000000002</v>
      </c>
      <c r="J316" s="17">
        <f>'Conversions, Sources &amp; Comments'!$F315*D316</f>
        <v>2.9416464000000002</v>
      </c>
      <c r="K316" s="17">
        <f>'Conversions, Sources &amp; Comments'!$F315*E316</f>
        <v>3.3618816000000002</v>
      </c>
      <c r="L316" s="17">
        <f>'Conversions, Sources &amp; Comments'!$F315*F316</f>
        <v>3.3618816000000002</v>
      </c>
      <c r="M316" s="17">
        <f>'Conversions, Sources &amp; Comments'!$F315*G316</f>
        <v>3.7821168000000003</v>
      </c>
    </row>
    <row r="317" spans="1:13" ht="12.75" customHeight="1">
      <c r="A317" s="13">
        <v>1708</v>
      </c>
      <c r="B317" s="7"/>
      <c r="C317" s="15">
        <v>42</v>
      </c>
      <c r="D317" s="15">
        <v>49</v>
      </c>
      <c r="E317" s="15">
        <v>56</v>
      </c>
      <c r="F317" s="15">
        <v>56</v>
      </c>
      <c r="G317" s="15">
        <v>63</v>
      </c>
      <c r="H317" s="7"/>
      <c r="I317" s="17">
        <f>'Conversions, Sources &amp; Comments'!$F316*C317</f>
        <v>2.5214112000000002</v>
      </c>
      <c r="J317" s="17">
        <f>'Conversions, Sources &amp; Comments'!$F316*D317</f>
        <v>2.9416464000000002</v>
      </c>
      <c r="K317" s="17">
        <f>'Conversions, Sources &amp; Comments'!$F316*E317</f>
        <v>3.3618816000000002</v>
      </c>
      <c r="L317" s="17">
        <f>'Conversions, Sources &amp; Comments'!$F316*F317</f>
        <v>3.3618816000000002</v>
      </c>
      <c r="M317" s="17">
        <f>'Conversions, Sources &amp; Comments'!$F316*G317</f>
        <v>3.7821168000000003</v>
      </c>
    </row>
    <row r="318" spans="1:13" ht="12.75" customHeight="1">
      <c r="A318" s="13">
        <v>1709</v>
      </c>
      <c r="B318" s="7"/>
      <c r="C318" s="15">
        <v>42</v>
      </c>
      <c r="D318" s="15">
        <v>49</v>
      </c>
      <c r="E318" s="15">
        <v>56</v>
      </c>
      <c r="F318" s="15">
        <v>56</v>
      </c>
      <c r="G318" s="15">
        <v>63</v>
      </c>
      <c r="H318" s="7"/>
      <c r="I318" s="17">
        <f>'Conversions, Sources &amp; Comments'!$F317*C318</f>
        <v>2.5214112000000002</v>
      </c>
      <c r="J318" s="17">
        <f>'Conversions, Sources &amp; Comments'!$F317*D318</f>
        <v>2.9416464000000002</v>
      </c>
      <c r="K318" s="17">
        <f>'Conversions, Sources &amp; Comments'!$F317*E318</f>
        <v>3.3618816000000002</v>
      </c>
      <c r="L318" s="17">
        <f>'Conversions, Sources &amp; Comments'!$F317*F318</f>
        <v>3.3618816000000002</v>
      </c>
      <c r="M318" s="17">
        <f>'Conversions, Sources &amp; Comments'!$F317*G318</f>
        <v>3.7821168000000003</v>
      </c>
    </row>
    <row r="319" spans="1:13" ht="12.75" customHeight="1">
      <c r="A319" s="13">
        <v>1710</v>
      </c>
      <c r="B319" s="7"/>
      <c r="C319" s="15">
        <v>42</v>
      </c>
      <c r="D319" s="15">
        <v>49</v>
      </c>
      <c r="E319" s="15">
        <v>56</v>
      </c>
      <c r="F319" s="15">
        <v>56</v>
      </c>
      <c r="G319" s="15">
        <v>63</v>
      </c>
      <c r="H319" s="7"/>
      <c r="I319" s="17">
        <f>'Conversions, Sources &amp; Comments'!$F318*C319</f>
        <v>2.5214112000000002</v>
      </c>
      <c r="J319" s="17">
        <f>'Conversions, Sources &amp; Comments'!$F318*D319</f>
        <v>2.9416464000000002</v>
      </c>
      <c r="K319" s="17">
        <f>'Conversions, Sources &amp; Comments'!$F318*E319</f>
        <v>3.3618816000000002</v>
      </c>
      <c r="L319" s="17">
        <f>'Conversions, Sources &amp; Comments'!$F318*F319</f>
        <v>3.3618816000000002</v>
      </c>
      <c r="M319" s="17">
        <f>'Conversions, Sources &amp; Comments'!$F318*G319</f>
        <v>3.7821168000000003</v>
      </c>
    </row>
    <row r="320" spans="1:13" ht="12.75" customHeight="1">
      <c r="A320" s="13">
        <v>1711</v>
      </c>
      <c r="B320" s="7"/>
      <c r="C320" s="15">
        <v>42</v>
      </c>
      <c r="D320" s="15">
        <v>49</v>
      </c>
      <c r="E320" s="15">
        <v>56</v>
      </c>
      <c r="F320" s="15">
        <v>56</v>
      </c>
      <c r="G320" s="15">
        <v>63</v>
      </c>
      <c r="H320" s="7"/>
      <c r="I320" s="17">
        <f>'Conversions, Sources &amp; Comments'!$F319*C320</f>
        <v>2.5230744000000001</v>
      </c>
      <c r="J320" s="17">
        <f>'Conversions, Sources &amp; Comments'!$F319*D320</f>
        <v>2.9435867999999998</v>
      </c>
      <c r="K320" s="17">
        <f>'Conversions, Sources &amp; Comments'!$F319*E320</f>
        <v>3.3640992000000001</v>
      </c>
      <c r="L320" s="17">
        <f>'Conversions, Sources &amp; Comments'!$F319*F320</f>
        <v>3.3640992000000001</v>
      </c>
      <c r="M320" s="17">
        <f>'Conversions, Sources &amp; Comments'!$F319*G320</f>
        <v>3.7846115999999999</v>
      </c>
    </row>
    <row r="321" spans="1:13" ht="12.75" customHeight="1">
      <c r="A321" s="13">
        <v>1712</v>
      </c>
      <c r="B321" s="7"/>
      <c r="C321" s="15">
        <v>42</v>
      </c>
      <c r="D321" s="15">
        <v>49</v>
      </c>
      <c r="E321" s="15">
        <v>56</v>
      </c>
      <c r="F321" s="15">
        <v>56</v>
      </c>
      <c r="G321" s="15">
        <v>63</v>
      </c>
      <c r="H321" s="7"/>
      <c r="I321" s="17">
        <f>'Conversions, Sources &amp; Comments'!$F320*C321</f>
        <v>2.5230744000000001</v>
      </c>
      <c r="J321" s="17">
        <f>'Conversions, Sources &amp; Comments'!$F320*D321</f>
        <v>2.9435867999999998</v>
      </c>
      <c r="K321" s="17">
        <f>'Conversions, Sources &amp; Comments'!$F320*E321</f>
        <v>3.3640992000000001</v>
      </c>
      <c r="L321" s="17">
        <f>'Conversions, Sources &amp; Comments'!$F320*F321</f>
        <v>3.3640992000000001</v>
      </c>
      <c r="M321" s="17">
        <f>'Conversions, Sources &amp; Comments'!$F320*G321</f>
        <v>3.7846115999999999</v>
      </c>
    </row>
    <row r="322" spans="1:13" ht="12.75" customHeight="1">
      <c r="A322" s="13">
        <v>1713</v>
      </c>
      <c r="B322" s="7"/>
      <c r="C322" s="15">
        <v>42</v>
      </c>
      <c r="D322" s="15">
        <v>49</v>
      </c>
      <c r="E322" s="15">
        <v>56</v>
      </c>
      <c r="F322" s="15">
        <v>56</v>
      </c>
      <c r="G322" s="15">
        <v>63</v>
      </c>
      <c r="H322" s="7"/>
      <c r="I322" s="17">
        <f>'Conversions, Sources &amp; Comments'!$F321*C322</f>
        <v>2.5230744000000001</v>
      </c>
      <c r="J322" s="17">
        <f>'Conversions, Sources &amp; Comments'!$F321*D322</f>
        <v>2.9435867999999998</v>
      </c>
      <c r="K322" s="17">
        <f>'Conversions, Sources &amp; Comments'!$F321*E322</f>
        <v>3.3640992000000001</v>
      </c>
      <c r="L322" s="17">
        <f>'Conversions, Sources &amp; Comments'!$F321*F322</f>
        <v>3.3640992000000001</v>
      </c>
      <c r="M322" s="17">
        <f>'Conversions, Sources &amp; Comments'!$F321*G322</f>
        <v>3.7846115999999999</v>
      </c>
    </row>
    <row r="323" spans="1:13" ht="12.75" customHeight="1">
      <c r="A323" s="13">
        <v>1714</v>
      </c>
      <c r="B323" s="7"/>
      <c r="C323" s="15">
        <v>42</v>
      </c>
      <c r="D323" s="15">
        <v>49</v>
      </c>
      <c r="E323" s="15">
        <v>56</v>
      </c>
      <c r="F323" s="15">
        <v>56</v>
      </c>
      <c r="G323" s="15">
        <v>63</v>
      </c>
      <c r="H323" s="7"/>
      <c r="I323" s="17">
        <f>'Conversions, Sources &amp; Comments'!$F322*C323</f>
        <v>2.5230744000000001</v>
      </c>
      <c r="J323" s="17">
        <f>'Conversions, Sources &amp; Comments'!$F322*D323</f>
        <v>2.9435867999999998</v>
      </c>
      <c r="K323" s="17">
        <f>'Conversions, Sources &amp; Comments'!$F322*E323</f>
        <v>3.3640992000000001</v>
      </c>
      <c r="L323" s="17">
        <f>'Conversions, Sources &amp; Comments'!$F322*F323</f>
        <v>3.3640992000000001</v>
      </c>
      <c r="M323" s="17">
        <f>'Conversions, Sources &amp; Comments'!$F322*G323</f>
        <v>3.7846115999999999</v>
      </c>
    </row>
    <row r="324" spans="1:13" ht="12.75" customHeight="1">
      <c r="A324" s="13">
        <v>1715</v>
      </c>
      <c r="B324" s="7"/>
      <c r="C324" s="15">
        <v>42</v>
      </c>
      <c r="D324" s="15">
        <v>49</v>
      </c>
      <c r="E324" s="15">
        <v>56</v>
      </c>
      <c r="F324" s="15">
        <v>56</v>
      </c>
      <c r="G324" s="15">
        <v>63</v>
      </c>
      <c r="H324" s="7"/>
      <c r="I324" s="17">
        <f>'Conversions, Sources &amp; Comments'!$F323*C324</f>
        <v>2.5230744000000001</v>
      </c>
      <c r="J324" s="17">
        <f>'Conversions, Sources &amp; Comments'!$F323*D324</f>
        <v>2.9435867999999998</v>
      </c>
      <c r="K324" s="17">
        <f>'Conversions, Sources &amp; Comments'!$F323*E324</f>
        <v>3.3640992000000001</v>
      </c>
      <c r="L324" s="17">
        <f>'Conversions, Sources &amp; Comments'!$F323*F324</f>
        <v>3.3640992000000001</v>
      </c>
      <c r="M324" s="17">
        <f>'Conversions, Sources &amp; Comments'!$F323*G324</f>
        <v>3.7846115999999999</v>
      </c>
    </row>
    <row r="325" spans="1:13" ht="12.75" customHeight="1">
      <c r="A325" s="13">
        <v>1716</v>
      </c>
      <c r="B325" s="7"/>
      <c r="C325" s="15">
        <v>42</v>
      </c>
      <c r="D325" s="15">
        <v>49</v>
      </c>
      <c r="E325" s="15">
        <v>56</v>
      </c>
      <c r="F325" s="15">
        <v>56</v>
      </c>
      <c r="G325" s="15">
        <v>63</v>
      </c>
      <c r="H325" s="7"/>
      <c r="I325" s="17">
        <f>'Conversions, Sources &amp; Comments'!$F324*C325</f>
        <v>2.5230744000000001</v>
      </c>
      <c r="J325" s="17">
        <f>'Conversions, Sources &amp; Comments'!$F324*D325</f>
        <v>2.9435867999999998</v>
      </c>
      <c r="K325" s="17">
        <f>'Conversions, Sources &amp; Comments'!$F324*E325</f>
        <v>3.3640992000000001</v>
      </c>
      <c r="L325" s="17">
        <f>'Conversions, Sources &amp; Comments'!$F324*F325</f>
        <v>3.3640992000000001</v>
      </c>
      <c r="M325" s="17">
        <f>'Conversions, Sources &amp; Comments'!$F324*G325</f>
        <v>3.7846115999999999</v>
      </c>
    </row>
    <row r="326" spans="1:13" ht="12.75" customHeight="1">
      <c r="A326" s="13">
        <v>1717</v>
      </c>
      <c r="B326" s="7"/>
      <c r="C326" s="15">
        <v>42</v>
      </c>
      <c r="D326" s="15">
        <v>49</v>
      </c>
      <c r="E326" s="15">
        <v>56</v>
      </c>
      <c r="F326" s="15">
        <v>56</v>
      </c>
      <c r="G326" s="15">
        <v>63</v>
      </c>
      <c r="H326" s="7"/>
      <c r="I326" s="17">
        <f>'Conversions, Sources &amp; Comments'!$F325*C326</f>
        <v>2.5230744000000001</v>
      </c>
      <c r="J326" s="17">
        <f>'Conversions, Sources &amp; Comments'!$F325*D326</f>
        <v>2.9435867999999998</v>
      </c>
      <c r="K326" s="17">
        <f>'Conversions, Sources &amp; Comments'!$F325*E326</f>
        <v>3.3640992000000001</v>
      </c>
      <c r="L326" s="17">
        <f>'Conversions, Sources &amp; Comments'!$F325*F326</f>
        <v>3.3640992000000001</v>
      </c>
      <c r="M326" s="17">
        <f>'Conversions, Sources &amp; Comments'!$F325*G326</f>
        <v>3.7846115999999999</v>
      </c>
    </row>
    <row r="327" spans="1:13" ht="12.75" customHeight="1">
      <c r="A327" s="13">
        <v>1718</v>
      </c>
      <c r="B327" s="7"/>
      <c r="C327" s="15">
        <v>42</v>
      </c>
      <c r="D327" s="15">
        <v>49</v>
      </c>
      <c r="E327" s="15">
        <v>56</v>
      </c>
      <c r="F327" s="15">
        <v>56</v>
      </c>
      <c r="G327" s="15">
        <v>63</v>
      </c>
      <c r="H327" s="7"/>
      <c r="I327" s="17">
        <f>'Conversions, Sources &amp; Comments'!$F326*C327</f>
        <v>2.5230744000000001</v>
      </c>
      <c r="J327" s="17">
        <f>'Conversions, Sources &amp; Comments'!$F326*D327</f>
        <v>2.9435867999999998</v>
      </c>
      <c r="K327" s="17">
        <f>'Conversions, Sources &amp; Comments'!$F326*E327</f>
        <v>3.3640992000000001</v>
      </c>
      <c r="L327" s="17">
        <f>'Conversions, Sources &amp; Comments'!$F326*F327</f>
        <v>3.3640992000000001</v>
      </c>
      <c r="M327" s="17">
        <f>'Conversions, Sources &amp; Comments'!$F326*G327</f>
        <v>3.7846115999999999</v>
      </c>
    </row>
    <row r="328" spans="1:13" ht="12.75" customHeight="1">
      <c r="A328" s="13">
        <v>1719</v>
      </c>
      <c r="B328" s="7"/>
      <c r="C328" s="15">
        <v>42</v>
      </c>
      <c r="D328" s="15">
        <v>49</v>
      </c>
      <c r="E328" s="15">
        <v>56</v>
      </c>
      <c r="F328" s="15">
        <v>56</v>
      </c>
      <c r="G328" s="15">
        <v>63</v>
      </c>
      <c r="H328" s="7"/>
      <c r="I328" s="17">
        <f>'Conversions, Sources &amp; Comments'!$F327*C328</f>
        <v>2.4593604</v>
      </c>
      <c r="J328" s="17">
        <f>'Conversions, Sources &amp; Comments'!$F327*D328</f>
        <v>2.8692538000000001</v>
      </c>
      <c r="K328" s="17">
        <f>'Conversions, Sources &amp; Comments'!$F327*E328</f>
        <v>3.2791472000000002</v>
      </c>
      <c r="L328" s="17">
        <f>'Conversions, Sources &amp; Comments'!$F327*F328</f>
        <v>3.2791472000000002</v>
      </c>
      <c r="M328" s="17">
        <f>'Conversions, Sources &amp; Comments'!$F327*G328</f>
        <v>3.6890406000000002</v>
      </c>
    </row>
    <row r="329" spans="1:13" ht="12.75" customHeight="1">
      <c r="A329" s="13">
        <v>1720</v>
      </c>
      <c r="B329" s="7"/>
      <c r="C329" s="15">
        <v>42</v>
      </c>
      <c r="D329" s="15">
        <v>49</v>
      </c>
      <c r="E329" s="15">
        <v>56</v>
      </c>
      <c r="F329" s="15">
        <v>56</v>
      </c>
      <c r="G329" s="15">
        <v>63</v>
      </c>
      <c r="H329" s="7"/>
      <c r="I329" s="17">
        <f>'Conversions, Sources &amp; Comments'!$F328*C329</f>
        <v>2.4593604</v>
      </c>
      <c r="J329" s="17">
        <f>'Conversions, Sources &amp; Comments'!$F328*D329</f>
        <v>2.8692538000000001</v>
      </c>
      <c r="K329" s="17">
        <f>'Conversions, Sources &amp; Comments'!$F328*E329</f>
        <v>3.2791472000000002</v>
      </c>
      <c r="L329" s="17">
        <f>'Conversions, Sources &amp; Comments'!$F328*F329</f>
        <v>3.2791472000000002</v>
      </c>
      <c r="M329" s="17">
        <f>'Conversions, Sources &amp; Comments'!$F328*G329</f>
        <v>3.6890406000000002</v>
      </c>
    </row>
    <row r="330" spans="1:13" ht="12.75" customHeight="1">
      <c r="A330" s="13">
        <v>1721</v>
      </c>
      <c r="B330" s="7"/>
      <c r="C330" s="15">
        <v>42</v>
      </c>
      <c r="D330" s="15">
        <v>49</v>
      </c>
      <c r="E330" s="15">
        <v>56</v>
      </c>
      <c r="F330" s="15">
        <v>56</v>
      </c>
      <c r="G330" s="15">
        <v>63</v>
      </c>
      <c r="H330" s="7"/>
      <c r="I330" s="17">
        <f>'Conversions, Sources &amp; Comments'!$F329*C330</f>
        <v>2.4431484000000001</v>
      </c>
      <c r="J330" s="17">
        <f>'Conversions, Sources &amp; Comments'!$F329*D330</f>
        <v>2.8503398000000004</v>
      </c>
      <c r="K330" s="17">
        <f>'Conversions, Sources &amp; Comments'!$F329*E330</f>
        <v>3.2575312000000003</v>
      </c>
      <c r="L330" s="17">
        <f>'Conversions, Sources &amp; Comments'!$F329*F330</f>
        <v>3.2575312000000003</v>
      </c>
      <c r="M330" s="17">
        <f>'Conversions, Sources &amp; Comments'!$F329*G330</f>
        <v>3.6647226000000002</v>
      </c>
    </row>
    <row r="331" spans="1:13" ht="12.75" customHeight="1">
      <c r="A331" s="13">
        <v>1722</v>
      </c>
      <c r="B331" s="7"/>
      <c r="C331" s="15">
        <v>42</v>
      </c>
      <c r="D331" s="15">
        <v>49</v>
      </c>
      <c r="E331" s="15">
        <v>56</v>
      </c>
      <c r="F331" s="15">
        <v>56</v>
      </c>
      <c r="G331" s="15">
        <v>63</v>
      </c>
      <c r="H331" s="7"/>
      <c r="I331" s="17">
        <f>'Conversions, Sources &amp; Comments'!$F330*C331</f>
        <v>2.4431484000000001</v>
      </c>
      <c r="J331" s="17">
        <f>'Conversions, Sources &amp; Comments'!$F330*D331</f>
        <v>2.8503398000000004</v>
      </c>
      <c r="K331" s="17">
        <f>'Conversions, Sources &amp; Comments'!$F330*E331</f>
        <v>3.2575312000000003</v>
      </c>
      <c r="L331" s="17">
        <f>'Conversions, Sources &amp; Comments'!$F330*F331</f>
        <v>3.2575312000000003</v>
      </c>
      <c r="M331" s="17">
        <f>'Conversions, Sources &amp; Comments'!$F330*G331</f>
        <v>3.6647226000000002</v>
      </c>
    </row>
    <row r="332" spans="1:13" ht="12.75" customHeight="1">
      <c r="A332" s="13">
        <v>1723</v>
      </c>
      <c r="B332" s="7"/>
      <c r="C332" s="15">
        <v>42</v>
      </c>
      <c r="D332" s="15">
        <v>49</v>
      </c>
      <c r="E332" s="15">
        <v>56</v>
      </c>
      <c r="F332" s="15">
        <v>56</v>
      </c>
      <c r="G332" s="15">
        <v>63</v>
      </c>
      <c r="H332" s="7"/>
      <c r="I332" s="17">
        <f>'Conversions, Sources &amp; Comments'!$F331*C332</f>
        <v>2.4431484000000001</v>
      </c>
      <c r="J332" s="17">
        <f>'Conversions, Sources &amp; Comments'!$F331*D332</f>
        <v>2.8503398000000004</v>
      </c>
      <c r="K332" s="17">
        <f>'Conversions, Sources &amp; Comments'!$F331*E332</f>
        <v>3.2575312000000003</v>
      </c>
      <c r="L332" s="17">
        <f>'Conversions, Sources &amp; Comments'!$F331*F332</f>
        <v>3.2575312000000003</v>
      </c>
      <c r="M332" s="17">
        <f>'Conversions, Sources &amp; Comments'!$F331*G332</f>
        <v>3.6647226000000002</v>
      </c>
    </row>
    <row r="333" spans="1:13" ht="12.75" customHeight="1">
      <c r="A333" s="13">
        <v>1724</v>
      </c>
      <c r="B333" s="7"/>
      <c r="C333" s="15">
        <v>42</v>
      </c>
      <c r="D333" s="15">
        <v>49</v>
      </c>
      <c r="E333" s="15">
        <v>56</v>
      </c>
      <c r="F333" s="15">
        <v>56</v>
      </c>
      <c r="G333" s="15">
        <v>63</v>
      </c>
      <c r="H333" s="7"/>
      <c r="I333" s="17">
        <f>'Conversions, Sources &amp; Comments'!$F332*C333</f>
        <v>2.4431484000000001</v>
      </c>
      <c r="J333" s="17">
        <f>'Conversions, Sources &amp; Comments'!$F332*D333</f>
        <v>2.8503398000000004</v>
      </c>
      <c r="K333" s="17">
        <f>'Conversions, Sources &amp; Comments'!$F332*E333</f>
        <v>3.2575312000000003</v>
      </c>
      <c r="L333" s="17">
        <f>'Conversions, Sources &amp; Comments'!$F332*F333</f>
        <v>3.2575312000000003</v>
      </c>
      <c r="M333" s="17">
        <f>'Conversions, Sources &amp; Comments'!$F332*G333</f>
        <v>3.6647226000000002</v>
      </c>
    </row>
    <row r="334" spans="1:13" ht="12.75" customHeight="1">
      <c r="A334" s="13">
        <v>1725</v>
      </c>
      <c r="B334" s="7"/>
      <c r="C334" s="15">
        <v>42</v>
      </c>
      <c r="D334" s="15">
        <v>49</v>
      </c>
      <c r="E334" s="15">
        <v>56</v>
      </c>
      <c r="F334" s="15">
        <v>56</v>
      </c>
      <c r="G334" s="15">
        <v>63</v>
      </c>
      <c r="H334" s="7"/>
      <c r="I334" s="17">
        <f>'Conversions, Sources &amp; Comments'!$F333*C334</f>
        <v>2.4431484000000001</v>
      </c>
      <c r="J334" s="17">
        <f>'Conversions, Sources &amp; Comments'!$F333*D334</f>
        <v>2.8503398000000004</v>
      </c>
      <c r="K334" s="17">
        <f>'Conversions, Sources &amp; Comments'!$F333*E334</f>
        <v>3.2575312000000003</v>
      </c>
      <c r="L334" s="17">
        <f>'Conversions, Sources &amp; Comments'!$F333*F334</f>
        <v>3.2575312000000003</v>
      </c>
      <c r="M334" s="17">
        <f>'Conversions, Sources &amp; Comments'!$F333*G334</f>
        <v>3.6647226000000002</v>
      </c>
    </row>
    <row r="335" spans="1:13" ht="12.75" customHeight="1">
      <c r="A335" s="13">
        <v>1726</v>
      </c>
      <c r="B335" s="7"/>
      <c r="C335" s="15">
        <v>42</v>
      </c>
      <c r="D335" s="15">
        <v>49</v>
      </c>
      <c r="E335" s="15">
        <v>56</v>
      </c>
      <c r="F335" s="15">
        <v>56</v>
      </c>
      <c r="G335" s="15">
        <v>63</v>
      </c>
      <c r="H335" s="7"/>
      <c r="I335" s="17">
        <f>'Conversions, Sources &amp; Comments'!$F334*C335</f>
        <v>2.4431484000000001</v>
      </c>
      <c r="J335" s="17">
        <f>'Conversions, Sources &amp; Comments'!$F334*D335</f>
        <v>2.8503398000000004</v>
      </c>
      <c r="K335" s="17">
        <f>'Conversions, Sources &amp; Comments'!$F334*E335</f>
        <v>3.2575312000000003</v>
      </c>
      <c r="L335" s="17">
        <f>'Conversions, Sources &amp; Comments'!$F334*F335</f>
        <v>3.2575312000000003</v>
      </c>
      <c r="M335" s="17">
        <f>'Conversions, Sources &amp; Comments'!$F334*G335</f>
        <v>3.6647226000000002</v>
      </c>
    </row>
    <row r="336" spans="1:13" ht="12.75" customHeight="1">
      <c r="A336" s="13">
        <v>1727</v>
      </c>
      <c r="B336" s="7"/>
      <c r="C336" s="15">
        <v>42</v>
      </c>
      <c r="D336" s="15">
        <v>49</v>
      </c>
      <c r="E336" s="15">
        <v>56</v>
      </c>
      <c r="F336" s="15">
        <v>56</v>
      </c>
      <c r="G336" s="15">
        <v>63</v>
      </c>
      <c r="H336" s="7"/>
      <c r="I336" s="17">
        <f>'Conversions, Sources &amp; Comments'!$F335*C336</f>
        <v>2.4431484000000001</v>
      </c>
      <c r="J336" s="17">
        <f>'Conversions, Sources &amp; Comments'!$F335*D336</f>
        <v>2.8503398000000004</v>
      </c>
      <c r="K336" s="17">
        <f>'Conversions, Sources &amp; Comments'!$F335*E336</f>
        <v>3.2575312000000003</v>
      </c>
      <c r="L336" s="17">
        <f>'Conversions, Sources &amp; Comments'!$F335*F336</f>
        <v>3.2575312000000003</v>
      </c>
      <c r="M336" s="17">
        <f>'Conversions, Sources &amp; Comments'!$F335*G336</f>
        <v>3.6647226000000002</v>
      </c>
    </row>
    <row r="337" spans="1:13" ht="12.75" customHeight="1">
      <c r="A337" s="13">
        <v>1728</v>
      </c>
      <c r="B337" s="7"/>
      <c r="C337" s="15">
        <v>42</v>
      </c>
      <c r="D337" s="15">
        <v>49</v>
      </c>
      <c r="E337" s="15">
        <v>56</v>
      </c>
      <c r="F337" s="15">
        <v>56</v>
      </c>
      <c r="G337" s="15">
        <v>63</v>
      </c>
      <c r="H337" s="7"/>
      <c r="I337" s="17">
        <f>'Conversions, Sources &amp; Comments'!$F336*C337</f>
        <v>2.4431484000000001</v>
      </c>
      <c r="J337" s="17">
        <f>'Conversions, Sources &amp; Comments'!$F336*D337</f>
        <v>2.8503398000000004</v>
      </c>
      <c r="K337" s="17">
        <f>'Conversions, Sources &amp; Comments'!$F336*E337</f>
        <v>3.2575312000000003</v>
      </c>
      <c r="L337" s="17">
        <f>'Conversions, Sources &amp; Comments'!$F336*F337</f>
        <v>3.2575312000000003</v>
      </c>
      <c r="M337" s="17">
        <f>'Conversions, Sources &amp; Comments'!$F336*G337</f>
        <v>3.6647226000000002</v>
      </c>
    </row>
    <row r="338" spans="1:13" ht="12.75" customHeight="1">
      <c r="A338" s="13">
        <v>1729</v>
      </c>
      <c r="B338" s="7"/>
      <c r="C338" s="15">
        <v>42</v>
      </c>
      <c r="D338" s="15">
        <v>49</v>
      </c>
      <c r="E338" s="15">
        <v>56</v>
      </c>
      <c r="F338" s="15">
        <v>56</v>
      </c>
      <c r="G338" s="15">
        <v>63</v>
      </c>
      <c r="H338" s="7"/>
      <c r="I338" s="17">
        <f>'Conversions, Sources &amp; Comments'!$F337*C338</f>
        <v>2.4431484000000001</v>
      </c>
      <c r="J338" s="17">
        <f>'Conversions, Sources &amp; Comments'!$F337*D338</f>
        <v>2.8503398000000004</v>
      </c>
      <c r="K338" s="17">
        <f>'Conversions, Sources &amp; Comments'!$F337*E338</f>
        <v>3.2575312000000003</v>
      </c>
      <c r="L338" s="17">
        <f>'Conversions, Sources &amp; Comments'!$F337*F338</f>
        <v>3.2575312000000003</v>
      </c>
      <c r="M338" s="17">
        <f>'Conversions, Sources &amp; Comments'!$F337*G338</f>
        <v>3.6647226000000002</v>
      </c>
    </row>
    <row r="339" spans="1:13" ht="12.75" customHeight="1">
      <c r="A339" s="13">
        <v>1730</v>
      </c>
      <c r="B339" s="7"/>
      <c r="C339" s="15">
        <v>42</v>
      </c>
      <c r="D339" s="15">
        <v>49</v>
      </c>
      <c r="E339" s="15">
        <v>56</v>
      </c>
      <c r="F339" s="15">
        <v>56</v>
      </c>
      <c r="G339" s="15">
        <v>63</v>
      </c>
      <c r="H339" s="7"/>
      <c r="I339" s="17">
        <f>'Conversions, Sources &amp; Comments'!$F338*C339</f>
        <v>2.4431484000000001</v>
      </c>
      <c r="J339" s="17">
        <f>'Conversions, Sources &amp; Comments'!$F338*D339</f>
        <v>2.8503398000000004</v>
      </c>
      <c r="K339" s="17">
        <f>'Conversions, Sources &amp; Comments'!$F338*E339</f>
        <v>3.2575312000000003</v>
      </c>
      <c r="L339" s="17">
        <f>'Conversions, Sources &amp; Comments'!$F338*F339</f>
        <v>3.2575312000000003</v>
      </c>
      <c r="M339" s="17">
        <f>'Conversions, Sources &amp; Comments'!$F338*G339</f>
        <v>3.6647226000000002</v>
      </c>
    </row>
    <row r="340" spans="1:13" ht="12.75" customHeight="1">
      <c r="A340" s="13">
        <v>1731</v>
      </c>
      <c r="B340" s="7"/>
      <c r="C340" s="15">
        <v>42</v>
      </c>
      <c r="D340" s="15">
        <v>49</v>
      </c>
      <c r="E340" s="15">
        <v>56</v>
      </c>
      <c r="F340" s="15">
        <v>56</v>
      </c>
      <c r="G340" s="15">
        <v>63</v>
      </c>
      <c r="H340" s="7"/>
      <c r="I340" s="17">
        <f>'Conversions, Sources &amp; Comments'!$F339*C340</f>
        <v>2.4609816000000002</v>
      </c>
      <c r="J340" s="17">
        <f>'Conversions, Sources &amp; Comments'!$F339*D340</f>
        <v>2.8711452</v>
      </c>
      <c r="K340" s="17">
        <f>'Conversions, Sources &amp; Comments'!$F339*E340</f>
        <v>3.2813088000000001</v>
      </c>
      <c r="L340" s="17">
        <f>'Conversions, Sources &amp; Comments'!$F339*F340</f>
        <v>3.2813088000000001</v>
      </c>
      <c r="M340" s="17">
        <f>'Conversions, Sources &amp; Comments'!$F339*G340</f>
        <v>3.6914724000000003</v>
      </c>
    </row>
    <row r="341" spans="1:13" ht="12.75" customHeight="1">
      <c r="A341" s="13">
        <v>1732</v>
      </c>
      <c r="B341" s="7"/>
      <c r="C341" s="15">
        <v>42</v>
      </c>
      <c r="D341" s="15">
        <v>49</v>
      </c>
      <c r="E341" s="15">
        <v>56</v>
      </c>
      <c r="F341" s="15">
        <v>56</v>
      </c>
      <c r="G341" s="15">
        <v>63</v>
      </c>
      <c r="H341" s="7"/>
      <c r="I341" s="17">
        <f>'Conversions, Sources &amp; Comments'!$F340*C341</f>
        <v>2.4609816000000002</v>
      </c>
      <c r="J341" s="17">
        <f>'Conversions, Sources &amp; Comments'!$F340*D341</f>
        <v>2.8711452</v>
      </c>
      <c r="K341" s="17">
        <f>'Conversions, Sources &amp; Comments'!$F340*E341</f>
        <v>3.2813088000000001</v>
      </c>
      <c r="L341" s="17">
        <f>'Conversions, Sources &amp; Comments'!$F340*F341</f>
        <v>3.2813088000000001</v>
      </c>
      <c r="M341" s="17">
        <f>'Conversions, Sources &amp; Comments'!$F340*G341</f>
        <v>3.6914724000000003</v>
      </c>
    </row>
    <row r="342" spans="1:13" ht="12.75" customHeight="1">
      <c r="A342" s="13">
        <v>1733</v>
      </c>
      <c r="B342" s="7"/>
      <c r="C342" s="15">
        <v>42</v>
      </c>
      <c r="D342" s="15">
        <v>49</v>
      </c>
      <c r="E342" s="15">
        <v>56</v>
      </c>
      <c r="F342" s="15">
        <v>56</v>
      </c>
      <c r="G342" s="15">
        <v>63</v>
      </c>
      <c r="H342" s="7"/>
      <c r="I342" s="17">
        <f>'Conversions, Sources &amp; Comments'!$F341*C342</f>
        <v>2.4609816000000002</v>
      </c>
      <c r="J342" s="17">
        <f>'Conversions, Sources &amp; Comments'!$F341*D342</f>
        <v>2.8711452</v>
      </c>
      <c r="K342" s="17">
        <f>'Conversions, Sources &amp; Comments'!$F341*E342</f>
        <v>3.2813088000000001</v>
      </c>
      <c r="L342" s="17">
        <f>'Conversions, Sources &amp; Comments'!$F341*F342</f>
        <v>3.2813088000000001</v>
      </c>
      <c r="M342" s="17">
        <f>'Conversions, Sources &amp; Comments'!$F341*G342</f>
        <v>3.6914724000000003</v>
      </c>
    </row>
    <row r="343" spans="1:13" ht="12.75" customHeight="1">
      <c r="A343" s="13">
        <v>1734</v>
      </c>
      <c r="B343" s="7"/>
      <c r="C343" s="15">
        <v>42</v>
      </c>
      <c r="D343" s="15">
        <v>49</v>
      </c>
      <c r="E343" s="15">
        <v>56</v>
      </c>
      <c r="F343" s="15">
        <v>56</v>
      </c>
      <c r="G343" s="15">
        <v>63</v>
      </c>
      <c r="H343" s="7"/>
      <c r="I343" s="17">
        <f>'Conversions, Sources &amp; Comments'!$F342*C343</f>
        <v>2.4609816000000002</v>
      </c>
      <c r="J343" s="17">
        <f>'Conversions, Sources &amp; Comments'!$F342*D343</f>
        <v>2.8711452</v>
      </c>
      <c r="K343" s="17">
        <f>'Conversions, Sources &amp; Comments'!$F342*E343</f>
        <v>3.2813088000000001</v>
      </c>
      <c r="L343" s="17">
        <f>'Conversions, Sources &amp; Comments'!$F342*F343</f>
        <v>3.2813088000000001</v>
      </c>
      <c r="M343" s="17">
        <f>'Conversions, Sources &amp; Comments'!$F342*G343</f>
        <v>3.6914724000000003</v>
      </c>
    </row>
    <row r="344" spans="1:13" ht="12.75" customHeight="1">
      <c r="A344" s="13">
        <v>1735</v>
      </c>
      <c r="B344" s="7"/>
      <c r="C344" s="15">
        <v>42</v>
      </c>
      <c r="D344" s="15">
        <v>49</v>
      </c>
      <c r="E344" s="15">
        <v>56</v>
      </c>
      <c r="F344" s="15">
        <v>56</v>
      </c>
      <c r="G344" s="15">
        <v>63</v>
      </c>
      <c r="H344" s="7"/>
      <c r="I344" s="17">
        <f>'Conversions, Sources &amp; Comments'!$F343*C344</f>
        <v>2.4609816000000002</v>
      </c>
      <c r="J344" s="17">
        <f>'Conversions, Sources &amp; Comments'!$F343*D344</f>
        <v>2.8711452</v>
      </c>
      <c r="K344" s="17">
        <f>'Conversions, Sources &amp; Comments'!$F343*E344</f>
        <v>3.2813088000000001</v>
      </c>
      <c r="L344" s="17">
        <f>'Conversions, Sources &amp; Comments'!$F343*F344</f>
        <v>3.2813088000000001</v>
      </c>
      <c r="M344" s="17">
        <f>'Conversions, Sources &amp; Comments'!$F343*G344</f>
        <v>3.6914724000000003</v>
      </c>
    </row>
    <row r="345" spans="1:13" ht="12.75" customHeight="1">
      <c r="A345" s="13">
        <v>1736</v>
      </c>
      <c r="B345" s="7"/>
      <c r="C345" s="15">
        <v>42</v>
      </c>
      <c r="D345" s="15">
        <v>49</v>
      </c>
      <c r="E345" s="15">
        <v>56</v>
      </c>
      <c r="F345" s="15">
        <v>56</v>
      </c>
      <c r="G345" s="15">
        <v>63</v>
      </c>
      <c r="H345" s="7"/>
      <c r="I345" s="17">
        <f>'Conversions, Sources &amp; Comments'!$F344*C345</f>
        <v>2.4609816000000002</v>
      </c>
      <c r="J345" s="17">
        <f>'Conversions, Sources &amp; Comments'!$F344*D345</f>
        <v>2.8711452</v>
      </c>
      <c r="K345" s="17">
        <f>'Conversions, Sources &amp; Comments'!$F344*E345</f>
        <v>3.2813088000000001</v>
      </c>
      <c r="L345" s="17">
        <f>'Conversions, Sources &amp; Comments'!$F344*F345</f>
        <v>3.2813088000000001</v>
      </c>
      <c r="M345" s="17">
        <f>'Conversions, Sources &amp; Comments'!$F344*G345</f>
        <v>3.6914724000000003</v>
      </c>
    </row>
    <row r="346" spans="1:13" ht="12.75" customHeight="1">
      <c r="A346" s="13">
        <v>1737</v>
      </c>
      <c r="B346" s="7"/>
      <c r="C346" s="15">
        <v>42</v>
      </c>
      <c r="D346" s="15">
        <v>49</v>
      </c>
      <c r="E346" s="15">
        <v>56</v>
      </c>
      <c r="F346" s="15">
        <v>56</v>
      </c>
      <c r="G346" s="15">
        <v>63</v>
      </c>
      <c r="H346" s="7"/>
      <c r="I346" s="17">
        <f>'Conversions, Sources &amp; Comments'!$F345*C346</f>
        <v>2.6076204000000001</v>
      </c>
      <c r="J346" s="17">
        <f>'Conversions, Sources &amp; Comments'!$F345*D346</f>
        <v>3.0422237999999999</v>
      </c>
      <c r="K346" s="17">
        <f>'Conversions, Sources &amp; Comments'!$F345*E346</f>
        <v>3.4768272000000002</v>
      </c>
      <c r="L346" s="17">
        <f>'Conversions, Sources &amp; Comments'!$F345*F346</f>
        <v>3.4768272000000002</v>
      </c>
      <c r="M346" s="17">
        <f>'Conversions, Sources &amp; Comments'!$F345*G346</f>
        <v>3.9114306000000001</v>
      </c>
    </row>
    <row r="347" spans="1:13" ht="12.75" customHeight="1">
      <c r="A347" s="13">
        <v>1738</v>
      </c>
      <c r="B347" s="7"/>
      <c r="C347" s="15">
        <v>42</v>
      </c>
      <c r="D347" s="15">
        <v>49</v>
      </c>
      <c r="E347" s="15">
        <v>56</v>
      </c>
      <c r="F347" s="15">
        <v>56</v>
      </c>
      <c r="G347" s="15">
        <v>63</v>
      </c>
      <c r="H347" s="7"/>
      <c r="I347" s="17">
        <f>'Conversions, Sources &amp; Comments'!$F346*C347</f>
        <v>2.6076204000000001</v>
      </c>
      <c r="J347" s="17">
        <f>'Conversions, Sources &amp; Comments'!$F346*D347</f>
        <v>3.0422237999999999</v>
      </c>
      <c r="K347" s="17">
        <f>'Conversions, Sources &amp; Comments'!$F346*E347</f>
        <v>3.4768272000000002</v>
      </c>
      <c r="L347" s="17">
        <f>'Conversions, Sources &amp; Comments'!$F346*F347</f>
        <v>3.4768272000000002</v>
      </c>
      <c r="M347" s="17">
        <f>'Conversions, Sources &amp; Comments'!$F346*G347</f>
        <v>3.9114306000000001</v>
      </c>
    </row>
    <row r="348" spans="1:13" ht="12.75" customHeight="1">
      <c r="A348" s="13">
        <v>1739</v>
      </c>
      <c r="B348" s="7"/>
      <c r="C348" s="15">
        <v>42</v>
      </c>
      <c r="D348" s="15">
        <v>49</v>
      </c>
      <c r="E348" s="15">
        <v>56</v>
      </c>
      <c r="F348" s="15">
        <v>56</v>
      </c>
      <c r="G348" s="15">
        <v>63</v>
      </c>
      <c r="H348" s="7"/>
      <c r="I348" s="17">
        <f>'Conversions, Sources &amp; Comments'!$F347*C348</f>
        <v>2.6076204000000001</v>
      </c>
      <c r="J348" s="17">
        <f>'Conversions, Sources &amp; Comments'!$F347*D348</f>
        <v>3.0422237999999999</v>
      </c>
      <c r="K348" s="17">
        <f>'Conversions, Sources &amp; Comments'!$F347*E348</f>
        <v>3.4768272000000002</v>
      </c>
      <c r="L348" s="17">
        <f>'Conversions, Sources &amp; Comments'!$F347*F348</f>
        <v>3.4768272000000002</v>
      </c>
      <c r="M348" s="17">
        <f>'Conversions, Sources &amp; Comments'!$F347*G348</f>
        <v>3.9114306000000001</v>
      </c>
    </row>
    <row r="349" spans="1:13" ht="12.75" customHeight="1">
      <c r="A349" s="13">
        <v>1740</v>
      </c>
      <c r="B349" s="7"/>
      <c r="C349" s="15">
        <v>42</v>
      </c>
      <c r="D349" s="15">
        <v>49</v>
      </c>
      <c r="E349" s="15">
        <v>56</v>
      </c>
      <c r="F349" s="15">
        <v>56</v>
      </c>
      <c r="G349" s="15">
        <v>63</v>
      </c>
      <c r="H349" s="7"/>
      <c r="I349" s="17">
        <f>'Conversions, Sources &amp; Comments'!$F348*C349</f>
        <v>2.6076204000000001</v>
      </c>
      <c r="J349" s="17">
        <f>'Conversions, Sources &amp; Comments'!$F348*D349</f>
        <v>3.0422237999999999</v>
      </c>
      <c r="K349" s="17">
        <f>'Conversions, Sources &amp; Comments'!$F348*E349</f>
        <v>3.4768272000000002</v>
      </c>
      <c r="L349" s="17">
        <f>'Conversions, Sources &amp; Comments'!$F348*F349</f>
        <v>3.4768272000000002</v>
      </c>
      <c r="M349" s="17">
        <f>'Conversions, Sources &amp; Comments'!$F348*G349</f>
        <v>3.9114306000000001</v>
      </c>
    </row>
    <row r="350" spans="1:13" ht="12.75" customHeight="1">
      <c r="A350" s="13">
        <v>1741</v>
      </c>
      <c r="B350" s="7"/>
      <c r="C350" s="15">
        <v>42</v>
      </c>
      <c r="D350" s="15">
        <v>49</v>
      </c>
      <c r="E350" s="15">
        <v>56</v>
      </c>
      <c r="F350" s="15">
        <v>56</v>
      </c>
      <c r="G350" s="15">
        <v>63</v>
      </c>
      <c r="H350" s="7"/>
      <c r="I350" s="17">
        <f>'Conversions, Sources &amp; Comments'!$F349*C350</f>
        <v>2.5801355999999998</v>
      </c>
      <c r="J350" s="17">
        <f>'Conversions, Sources &amp; Comments'!$F349*D350</f>
        <v>3.0101581999999998</v>
      </c>
      <c r="K350" s="17">
        <f>'Conversions, Sources &amp; Comments'!$F349*E350</f>
        <v>3.4401807999999998</v>
      </c>
      <c r="L350" s="17">
        <f>'Conversions, Sources &amp; Comments'!$F349*F350</f>
        <v>3.4401807999999998</v>
      </c>
      <c r="M350" s="17">
        <f>'Conversions, Sources &amp; Comments'!$F349*G350</f>
        <v>3.8702033999999998</v>
      </c>
    </row>
    <row r="351" spans="1:13" ht="12.75" customHeight="1">
      <c r="A351" s="13">
        <v>1742</v>
      </c>
      <c r="B351" s="7"/>
      <c r="C351" s="15">
        <v>42</v>
      </c>
      <c r="D351" s="15">
        <v>49</v>
      </c>
      <c r="E351" s="15">
        <v>56</v>
      </c>
      <c r="F351" s="15">
        <v>56</v>
      </c>
      <c r="G351" s="15">
        <v>63</v>
      </c>
      <c r="H351" s="7"/>
      <c r="I351" s="17">
        <f>'Conversions, Sources &amp; Comments'!$F350*C351</f>
        <v>2.5801355999999998</v>
      </c>
      <c r="J351" s="17">
        <f>'Conversions, Sources &amp; Comments'!$F350*D351</f>
        <v>3.0101581999999998</v>
      </c>
      <c r="K351" s="17">
        <f>'Conversions, Sources &amp; Comments'!$F350*E351</f>
        <v>3.4401807999999998</v>
      </c>
      <c r="L351" s="17">
        <f>'Conversions, Sources &amp; Comments'!$F350*F351</f>
        <v>3.4401807999999998</v>
      </c>
      <c r="M351" s="17">
        <f>'Conversions, Sources &amp; Comments'!$F350*G351</f>
        <v>3.8702033999999998</v>
      </c>
    </row>
    <row r="352" spans="1:13" ht="12.75" customHeight="1">
      <c r="A352" s="13">
        <v>1743</v>
      </c>
      <c r="B352" s="7"/>
      <c r="C352" s="15">
        <v>42</v>
      </c>
      <c r="D352" s="15">
        <v>49</v>
      </c>
      <c r="E352" s="15">
        <v>56</v>
      </c>
      <c r="F352" s="15">
        <v>56</v>
      </c>
      <c r="G352" s="15">
        <v>63</v>
      </c>
      <c r="H352" s="7"/>
      <c r="I352" s="17">
        <f>'Conversions, Sources &amp; Comments'!$F351*C352</f>
        <v>2.5801355999999998</v>
      </c>
      <c r="J352" s="17">
        <f>'Conversions, Sources &amp; Comments'!$F351*D352</f>
        <v>3.0101581999999998</v>
      </c>
      <c r="K352" s="17">
        <f>'Conversions, Sources &amp; Comments'!$F351*E352</f>
        <v>3.4401807999999998</v>
      </c>
      <c r="L352" s="17">
        <f>'Conversions, Sources &amp; Comments'!$F351*F352</f>
        <v>3.4401807999999998</v>
      </c>
      <c r="M352" s="17">
        <f>'Conversions, Sources &amp; Comments'!$F351*G352</f>
        <v>3.8702033999999998</v>
      </c>
    </row>
    <row r="353" spans="1:13" ht="12.75" customHeight="1">
      <c r="A353" s="13">
        <v>1744</v>
      </c>
      <c r="B353" s="7"/>
      <c r="C353" s="15">
        <v>42</v>
      </c>
      <c r="D353" s="15">
        <v>49</v>
      </c>
      <c r="E353" s="15">
        <v>56</v>
      </c>
      <c r="F353" s="15">
        <v>56</v>
      </c>
      <c r="G353" s="15">
        <v>63</v>
      </c>
      <c r="H353" s="7"/>
      <c r="I353" s="17">
        <f>'Conversions, Sources &amp; Comments'!$F352*C353</f>
        <v>2.5801355999999998</v>
      </c>
      <c r="J353" s="17">
        <f>'Conversions, Sources &amp; Comments'!$F352*D353</f>
        <v>3.0101581999999998</v>
      </c>
      <c r="K353" s="17">
        <f>'Conversions, Sources &amp; Comments'!$F352*E353</f>
        <v>3.4401807999999998</v>
      </c>
      <c r="L353" s="17">
        <f>'Conversions, Sources &amp; Comments'!$F352*F353</f>
        <v>3.4401807999999998</v>
      </c>
      <c r="M353" s="17">
        <f>'Conversions, Sources &amp; Comments'!$F352*G353</f>
        <v>3.8702033999999998</v>
      </c>
    </row>
    <row r="354" spans="1:13" ht="12.75" customHeight="1">
      <c r="A354" s="13">
        <v>1745</v>
      </c>
      <c r="B354" s="7"/>
      <c r="C354" s="15">
        <v>42</v>
      </c>
      <c r="D354" s="15">
        <v>49</v>
      </c>
      <c r="E354" s="15">
        <v>56</v>
      </c>
      <c r="F354" s="15">
        <v>56</v>
      </c>
      <c r="G354" s="15">
        <v>63</v>
      </c>
      <c r="H354" s="7"/>
      <c r="I354" s="17">
        <f>'Conversions, Sources &amp; Comments'!$F353*C354</f>
        <v>2.5801355999999998</v>
      </c>
      <c r="J354" s="17">
        <f>'Conversions, Sources &amp; Comments'!$F353*D354</f>
        <v>3.0101581999999998</v>
      </c>
      <c r="K354" s="17">
        <f>'Conversions, Sources &amp; Comments'!$F353*E354</f>
        <v>3.4401807999999998</v>
      </c>
      <c r="L354" s="17">
        <f>'Conversions, Sources &amp; Comments'!$F353*F354</f>
        <v>3.4401807999999998</v>
      </c>
      <c r="M354" s="17">
        <f>'Conversions, Sources &amp; Comments'!$F353*G354</f>
        <v>3.8702033999999998</v>
      </c>
    </row>
    <row r="355" spans="1:13" ht="12.75" customHeight="1">
      <c r="A355" s="13">
        <v>1746</v>
      </c>
      <c r="B355" s="7"/>
      <c r="C355" s="15">
        <v>42</v>
      </c>
      <c r="D355" s="15">
        <v>49</v>
      </c>
      <c r="E355" s="15">
        <v>56</v>
      </c>
      <c r="F355" s="15">
        <v>56</v>
      </c>
      <c r="G355" s="15">
        <v>63</v>
      </c>
      <c r="H355" s="7"/>
      <c r="I355" s="17">
        <f>'Conversions, Sources &amp; Comments'!$F354*C355</f>
        <v>2.5801355999999998</v>
      </c>
      <c r="J355" s="17">
        <f>'Conversions, Sources &amp; Comments'!$F354*D355</f>
        <v>3.0101581999999998</v>
      </c>
      <c r="K355" s="17">
        <f>'Conversions, Sources &amp; Comments'!$F354*E355</f>
        <v>3.4401807999999998</v>
      </c>
      <c r="L355" s="17">
        <f>'Conversions, Sources &amp; Comments'!$F354*F355</f>
        <v>3.4401807999999998</v>
      </c>
      <c r="M355" s="17">
        <f>'Conversions, Sources &amp; Comments'!$F354*G355</f>
        <v>3.8702033999999998</v>
      </c>
    </row>
    <row r="356" spans="1:13" ht="12.75" customHeight="1">
      <c r="A356" s="13">
        <v>1747</v>
      </c>
      <c r="B356" s="7"/>
      <c r="C356" s="15">
        <v>42</v>
      </c>
      <c r="D356" s="15">
        <v>49</v>
      </c>
      <c r="E356" s="15">
        <v>56</v>
      </c>
      <c r="F356" s="15">
        <v>56</v>
      </c>
      <c r="G356" s="15">
        <v>63</v>
      </c>
      <c r="H356" s="7"/>
      <c r="I356" s="17">
        <f>'Conversions, Sources &amp; Comments'!$F355*C356</f>
        <v>2.5801355999999998</v>
      </c>
      <c r="J356" s="17">
        <f>'Conversions, Sources &amp; Comments'!$F355*D356</f>
        <v>3.0101581999999998</v>
      </c>
      <c r="K356" s="17">
        <f>'Conversions, Sources &amp; Comments'!$F355*E356</f>
        <v>3.4401807999999998</v>
      </c>
      <c r="L356" s="17">
        <f>'Conversions, Sources &amp; Comments'!$F355*F356</f>
        <v>3.4401807999999998</v>
      </c>
      <c r="M356" s="17">
        <f>'Conversions, Sources &amp; Comments'!$F355*G356</f>
        <v>3.8702033999999998</v>
      </c>
    </row>
    <row r="357" spans="1:13" ht="12.75" customHeight="1">
      <c r="A357" s="13">
        <v>1748</v>
      </c>
      <c r="B357" s="7"/>
      <c r="C357" s="15">
        <v>42</v>
      </c>
      <c r="D357" s="15">
        <v>49</v>
      </c>
      <c r="E357" s="15">
        <v>56</v>
      </c>
      <c r="F357" s="15">
        <v>56</v>
      </c>
      <c r="G357" s="15">
        <v>63</v>
      </c>
      <c r="H357" s="7"/>
      <c r="I357" s="17">
        <f>'Conversions, Sources &amp; Comments'!$F356*C357</f>
        <v>2.4035004</v>
      </c>
      <c r="J357" s="17">
        <f>'Conversions, Sources &amp; Comments'!$F356*D357</f>
        <v>2.8040837999999999</v>
      </c>
      <c r="K357" s="17">
        <f>'Conversions, Sources &amp; Comments'!$F356*E357</f>
        <v>3.2046671999999998</v>
      </c>
      <c r="L357" s="17">
        <f>'Conversions, Sources &amp; Comments'!$F356*F357</f>
        <v>3.2046671999999998</v>
      </c>
      <c r="M357" s="17">
        <f>'Conversions, Sources &amp; Comments'!$F356*G357</f>
        <v>3.6052505999999997</v>
      </c>
    </row>
    <row r="358" spans="1:13" ht="12.75" customHeight="1">
      <c r="A358" s="13">
        <v>1749</v>
      </c>
      <c r="B358" s="7"/>
      <c r="C358" s="15">
        <v>42</v>
      </c>
      <c r="D358" s="15">
        <v>49</v>
      </c>
      <c r="E358" s="15">
        <v>56</v>
      </c>
      <c r="F358" s="15">
        <v>56</v>
      </c>
      <c r="G358" s="15">
        <v>63</v>
      </c>
      <c r="H358" s="7"/>
      <c r="I358" s="17">
        <f>'Conversions, Sources &amp; Comments'!$F357*C358</f>
        <v>2.4035004</v>
      </c>
      <c r="J358" s="17">
        <f>'Conversions, Sources &amp; Comments'!$F357*D358</f>
        <v>2.8040837999999999</v>
      </c>
      <c r="K358" s="17">
        <f>'Conversions, Sources &amp; Comments'!$F357*E358</f>
        <v>3.2046671999999998</v>
      </c>
      <c r="L358" s="17">
        <f>'Conversions, Sources &amp; Comments'!$F357*F358</f>
        <v>3.2046671999999998</v>
      </c>
      <c r="M358" s="17">
        <f>'Conversions, Sources &amp; Comments'!$F357*G358</f>
        <v>3.6052505999999997</v>
      </c>
    </row>
    <row r="359" spans="1:13" ht="12.75" customHeight="1">
      <c r="A359" s="13">
        <v>1750</v>
      </c>
      <c r="B359" s="7"/>
      <c r="C359" s="15">
        <v>42</v>
      </c>
      <c r="D359" s="7"/>
      <c r="E359" s="15">
        <v>70</v>
      </c>
      <c r="F359" s="15">
        <v>56</v>
      </c>
      <c r="G359" s="15">
        <v>70</v>
      </c>
      <c r="H359" s="7"/>
      <c r="I359" s="17">
        <f>'Conversions, Sources &amp; Comments'!$F358*C359</f>
        <v>2.4035004</v>
      </c>
      <c r="J359" s="16"/>
      <c r="K359" s="17">
        <f>'Conversions, Sources &amp; Comments'!$F358*E359</f>
        <v>4.0058340000000001</v>
      </c>
      <c r="L359" s="17">
        <f>'Conversions, Sources &amp; Comments'!$F358*F359</f>
        <v>3.2046671999999998</v>
      </c>
      <c r="M359" s="17">
        <f>'Conversions, Sources &amp; Comments'!$F358*G359</f>
        <v>4.0058340000000001</v>
      </c>
    </row>
    <row r="360" spans="1:13" ht="12.75" customHeight="1">
      <c r="A360" s="13">
        <v>1751</v>
      </c>
      <c r="B360" s="7"/>
      <c r="C360" s="15">
        <v>42</v>
      </c>
      <c r="D360" s="15">
        <v>49</v>
      </c>
      <c r="E360" s="15">
        <v>56</v>
      </c>
      <c r="F360" s="15">
        <v>56</v>
      </c>
      <c r="G360" s="15">
        <v>63</v>
      </c>
      <c r="H360" s="7"/>
      <c r="I360" s="17">
        <f>'Conversions, Sources &amp; Comments'!$F359*C360</f>
        <v>2.2107959999999998</v>
      </c>
      <c r="J360" s="17">
        <f>'Conversions, Sources &amp; Comments'!$F359*D360</f>
        <v>2.5792619999999999</v>
      </c>
      <c r="K360" s="17">
        <f>'Conversions, Sources &amp; Comments'!$F359*E360</f>
        <v>2.9477279999999997</v>
      </c>
      <c r="L360" s="17">
        <f>'Conversions, Sources &amp; Comments'!$F359*F360</f>
        <v>2.9477279999999997</v>
      </c>
      <c r="M360" s="17">
        <f>'Conversions, Sources &amp; Comments'!$F359*G360</f>
        <v>3.3161939999999999</v>
      </c>
    </row>
    <row r="361" spans="1:13" ht="12.75" customHeight="1">
      <c r="A361" s="13">
        <v>1752</v>
      </c>
      <c r="B361" s="7"/>
      <c r="C361" s="15">
        <v>42</v>
      </c>
      <c r="D361" s="15">
        <v>49</v>
      </c>
      <c r="E361" s="15">
        <v>56</v>
      </c>
      <c r="F361" s="15">
        <v>56</v>
      </c>
      <c r="G361" s="15">
        <v>63</v>
      </c>
      <c r="H361" s="7"/>
      <c r="I361" s="17">
        <f>'Conversions, Sources &amp; Comments'!$F360*C361</f>
        <v>2.2107959999999998</v>
      </c>
      <c r="J361" s="17">
        <f>'Conversions, Sources &amp; Comments'!$F360*D361</f>
        <v>2.5792619999999999</v>
      </c>
      <c r="K361" s="17">
        <f>'Conversions, Sources &amp; Comments'!$F360*E361</f>
        <v>2.9477279999999997</v>
      </c>
      <c r="L361" s="17">
        <f>'Conversions, Sources &amp; Comments'!$F360*F361</f>
        <v>2.9477279999999997</v>
      </c>
      <c r="M361" s="17">
        <f>'Conversions, Sources &amp; Comments'!$F360*G361</f>
        <v>3.3161939999999999</v>
      </c>
    </row>
    <row r="362" spans="1:13" ht="12.75" customHeight="1">
      <c r="A362" s="13">
        <v>1753</v>
      </c>
      <c r="B362" s="7"/>
      <c r="C362" s="15">
        <v>42</v>
      </c>
      <c r="D362" s="15">
        <v>49</v>
      </c>
      <c r="E362" s="15">
        <v>56</v>
      </c>
      <c r="F362" s="15">
        <v>56</v>
      </c>
      <c r="G362" s="15">
        <v>63</v>
      </c>
      <c r="H362" s="7"/>
      <c r="I362" s="17">
        <f>'Conversions, Sources &amp; Comments'!$F361*C362</f>
        <v>2.2107959999999998</v>
      </c>
      <c r="J362" s="17">
        <f>'Conversions, Sources &amp; Comments'!$F361*D362</f>
        <v>2.5792619999999999</v>
      </c>
      <c r="K362" s="17">
        <f>'Conversions, Sources &amp; Comments'!$F361*E362</f>
        <v>2.9477279999999997</v>
      </c>
      <c r="L362" s="17">
        <f>'Conversions, Sources &amp; Comments'!$F361*F362</f>
        <v>2.9477279999999997</v>
      </c>
      <c r="M362" s="17">
        <f>'Conversions, Sources &amp; Comments'!$F361*G362</f>
        <v>3.3161939999999999</v>
      </c>
    </row>
    <row r="363" spans="1:13" ht="12.75" customHeight="1">
      <c r="A363" s="13">
        <v>1754</v>
      </c>
      <c r="B363" s="7"/>
      <c r="C363" s="15">
        <v>42</v>
      </c>
      <c r="D363" s="15">
        <v>49</v>
      </c>
      <c r="E363" s="15">
        <v>56</v>
      </c>
      <c r="F363" s="15">
        <v>56</v>
      </c>
      <c r="G363" s="15">
        <v>63</v>
      </c>
      <c r="H363" s="7"/>
      <c r="I363" s="17">
        <f>'Conversions, Sources &amp; Comments'!$F362*C363</f>
        <v>2.2107959999999998</v>
      </c>
      <c r="J363" s="17">
        <f>'Conversions, Sources &amp; Comments'!$F362*D363</f>
        <v>2.5792619999999999</v>
      </c>
      <c r="K363" s="17">
        <f>'Conversions, Sources &amp; Comments'!$F362*E363</f>
        <v>2.9477279999999997</v>
      </c>
      <c r="L363" s="17">
        <f>'Conversions, Sources &amp; Comments'!$F362*F363</f>
        <v>2.9477279999999997</v>
      </c>
      <c r="M363" s="17">
        <f>'Conversions, Sources &amp; Comments'!$F362*G363</f>
        <v>3.3161939999999999</v>
      </c>
    </row>
    <row r="364" spans="1:13" ht="12.75" customHeight="1">
      <c r="A364" s="13">
        <v>1755</v>
      </c>
      <c r="B364" s="7"/>
      <c r="C364" s="15">
        <v>42</v>
      </c>
      <c r="D364" s="15">
        <v>49</v>
      </c>
      <c r="E364" s="15">
        <v>56</v>
      </c>
      <c r="F364" s="15">
        <v>56</v>
      </c>
      <c r="G364" s="15">
        <v>63</v>
      </c>
      <c r="H364" s="7"/>
      <c r="I364" s="17">
        <f>'Conversions, Sources &amp; Comments'!$F363*C364</f>
        <v>2.2107959999999998</v>
      </c>
      <c r="J364" s="17">
        <f>'Conversions, Sources &amp; Comments'!$F363*D364</f>
        <v>2.5792619999999999</v>
      </c>
      <c r="K364" s="17">
        <f>'Conversions, Sources &amp; Comments'!$F363*E364</f>
        <v>2.9477279999999997</v>
      </c>
      <c r="L364" s="17">
        <f>'Conversions, Sources &amp; Comments'!$F363*F364</f>
        <v>2.9477279999999997</v>
      </c>
      <c r="M364" s="17">
        <f>'Conversions, Sources &amp; Comments'!$F363*G364</f>
        <v>3.3161939999999999</v>
      </c>
    </row>
    <row r="365" spans="1:13" ht="12.75" customHeight="1">
      <c r="A365" s="13">
        <v>1756</v>
      </c>
      <c r="B365" s="7"/>
      <c r="C365" s="15">
        <v>42</v>
      </c>
      <c r="D365" s="15">
        <v>49</v>
      </c>
      <c r="E365" s="15">
        <v>56</v>
      </c>
      <c r="F365" s="15">
        <v>56</v>
      </c>
      <c r="G365" s="15">
        <v>63</v>
      </c>
      <c r="H365" s="7"/>
      <c r="I365" s="17">
        <f>'Conversions, Sources &amp; Comments'!$F364*C365</f>
        <v>2.2107959999999998</v>
      </c>
      <c r="J365" s="17">
        <f>'Conversions, Sources &amp; Comments'!$F364*D365</f>
        <v>2.5792619999999999</v>
      </c>
      <c r="K365" s="17">
        <f>'Conversions, Sources &amp; Comments'!$F364*E365</f>
        <v>2.9477279999999997</v>
      </c>
      <c r="L365" s="17">
        <f>'Conversions, Sources &amp; Comments'!$F364*F365</f>
        <v>2.9477279999999997</v>
      </c>
      <c r="M365" s="17">
        <f>'Conversions, Sources &amp; Comments'!$F364*G365</f>
        <v>3.3161939999999999</v>
      </c>
    </row>
    <row r="366" spans="1:13" ht="12.75" customHeight="1">
      <c r="A366" s="13">
        <v>1757</v>
      </c>
      <c r="B366" s="7"/>
      <c r="C366" s="15">
        <v>42</v>
      </c>
      <c r="D366" s="15">
        <v>49</v>
      </c>
      <c r="E366" s="15">
        <v>56</v>
      </c>
      <c r="F366" s="15">
        <v>56</v>
      </c>
      <c r="G366" s="15">
        <v>63</v>
      </c>
      <c r="H366" s="7"/>
      <c r="I366" s="17">
        <f>'Conversions, Sources &amp; Comments'!$F365*C366</f>
        <v>2.0265630000000003</v>
      </c>
      <c r="J366" s="17">
        <f>'Conversions, Sources &amp; Comments'!$F365*D366</f>
        <v>2.3643235000000007</v>
      </c>
      <c r="K366" s="17">
        <f>'Conversions, Sources &amp; Comments'!$F365*E366</f>
        <v>2.7020840000000006</v>
      </c>
      <c r="L366" s="17">
        <f>'Conversions, Sources &amp; Comments'!$F365*F366</f>
        <v>2.7020840000000006</v>
      </c>
      <c r="M366" s="17">
        <f>'Conversions, Sources &amp; Comments'!$F365*G366</f>
        <v>3.0398445000000005</v>
      </c>
    </row>
    <row r="367" spans="1:13" ht="12.75" customHeight="1">
      <c r="A367" s="13">
        <v>1758</v>
      </c>
      <c r="B367" s="7"/>
      <c r="C367" s="15">
        <v>42</v>
      </c>
      <c r="D367" s="15">
        <v>49</v>
      </c>
      <c r="E367" s="15">
        <v>56</v>
      </c>
      <c r="F367" s="15">
        <v>56</v>
      </c>
      <c r="G367" s="15">
        <v>63</v>
      </c>
      <c r="H367" s="7"/>
      <c r="I367" s="17">
        <f>'Conversions, Sources &amp; Comments'!$F366*C367</f>
        <v>2.0265630000000003</v>
      </c>
      <c r="J367" s="17">
        <f>'Conversions, Sources &amp; Comments'!$F366*D367</f>
        <v>2.3643235000000007</v>
      </c>
      <c r="K367" s="17">
        <f>'Conversions, Sources &amp; Comments'!$F366*E367</f>
        <v>2.7020840000000006</v>
      </c>
      <c r="L367" s="17">
        <f>'Conversions, Sources &amp; Comments'!$F366*F367</f>
        <v>2.7020840000000006</v>
      </c>
      <c r="M367" s="17">
        <f>'Conversions, Sources &amp; Comments'!$F366*G367</f>
        <v>3.0398445000000005</v>
      </c>
    </row>
    <row r="368" spans="1:13" ht="12.75" customHeight="1">
      <c r="A368" s="13">
        <v>1759</v>
      </c>
      <c r="B368" s="7"/>
      <c r="C368" s="15">
        <v>42</v>
      </c>
      <c r="D368" s="15">
        <v>49</v>
      </c>
      <c r="E368" s="15">
        <v>56</v>
      </c>
      <c r="F368" s="15">
        <v>56</v>
      </c>
      <c r="G368" s="15">
        <v>63</v>
      </c>
      <c r="H368" s="7"/>
      <c r="I368" s="17">
        <f>'Conversions, Sources &amp; Comments'!$F367*C368</f>
        <v>2.0265630000000003</v>
      </c>
      <c r="J368" s="17">
        <f>'Conversions, Sources &amp; Comments'!$F367*D368</f>
        <v>2.3643235000000007</v>
      </c>
      <c r="K368" s="17">
        <f>'Conversions, Sources &amp; Comments'!$F367*E368</f>
        <v>2.7020840000000006</v>
      </c>
      <c r="L368" s="17">
        <f>'Conversions, Sources &amp; Comments'!$F367*F368</f>
        <v>2.7020840000000006</v>
      </c>
      <c r="M368" s="17">
        <f>'Conversions, Sources &amp; Comments'!$F367*G368</f>
        <v>3.0398445000000005</v>
      </c>
    </row>
    <row r="369" spans="1:13" ht="12.75" customHeight="1">
      <c r="A369" s="13">
        <v>1760</v>
      </c>
      <c r="B369" s="7"/>
      <c r="C369" s="15">
        <v>42</v>
      </c>
      <c r="D369" s="15">
        <v>49</v>
      </c>
      <c r="E369" s="15">
        <v>56</v>
      </c>
      <c r="F369" s="15">
        <v>56</v>
      </c>
      <c r="G369" s="15">
        <v>63</v>
      </c>
      <c r="H369" s="7"/>
      <c r="I369" s="17">
        <f>'Conversions, Sources &amp; Comments'!$F368*C369</f>
        <v>2.0265630000000003</v>
      </c>
      <c r="J369" s="17">
        <f>'Conversions, Sources &amp; Comments'!$F368*D369</f>
        <v>2.3643235000000007</v>
      </c>
      <c r="K369" s="17">
        <f>'Conversions, Sources &amp; Comments'!$F368*E369</f>
        <v>2.7020840000000006</v>
      </c>
      <c r="L369" s="17">
        <f>'Conversions, Sources &amp; Comments'!$F368*F369</f>
        <v>2.7020840000000006</v>
      </c>
      <c r="M369" s="17">
        <f>'Conversions, Sources &amp; Comments'!$F368*G369</f>
        <v>3.0398445000000005</v>
      </c>
    </row>
    <row r="370" spans="1:13" ht="12.75" customHeight="1">
      <c r="A370" s="13">
        <v>1761</v>
      </c>
      <c r="B370" s="7"/>
      <c r="C370" s="15">
        <v>42</v>
      </c>
      <c r="D370" s="15">
        <v>49</v>
      </c>
      <c r="E370" s="15">
        <v>56</v>
      </c>
      <c r="F370" s="15">
        <v>56</v>
      </c>
      <c r="G370" s="15">
        <v>63</v>
      </c>
      <c r="H370" s="7"/>
      <c r="I370" s="17">
        <f>'Conversions, Sources &amp; Comments'!$F369*C370</f>
        <v>2.0265630000000003</v>
      </c>
      <c r="J370" s="17">
        <f>'Conversions, Sources &amp; Comments'!$F369*D370</f>
        <v>2.3643235000000007</v>
      </c>
      <c r="K370" s="17">
        <f>'Conversions, Sources &amp; Comments'!$F369*E370</f>
        <v>2.7020840000000006</v>
      </c>
      <c r="L370" s="17">
        <f>'Conversions, Sources &amp; Comments'!$F369*F370</f>
        <v>2.7020840000000006</v>
      </c>
      <c r="M370" s="17">
        <f>'Conversions, Sources &amp; Comments'!$F369*G370</f>
        <v>3.0398445000000005</v>
      </c>
    </row>
    <row r="371" spans="1:13" ht="12.75" customHeight="1">
      <c r="A371" s="13">
        <v>1762</v>
      </c>
      <c r="B371" s="7"/>
      <c r="C371" s="15">
        <v>42</v>
      </c>
      <c r="D371" s="15">
        <v>49</v>
      </c>
      <c r="E371" s="15">
        <v>56</v>
      </c>
      <c r="F371" s="15">
        <v>56</v>
      </c>
      <c r="G371" s="15">
        <v>63</v>
      </c>
      <c r="H371" s="7"/>
      <c r="I371" s="17">
        <f>'Conversions, Sources &amp; Comments'!$F370*C371</f>
        <v>2.0265630000000003</v>
      </c>
      <c r="J371" s="17">
        <f>'Conversions, Sources &amp; Comments'!$F370*D371</f>
        <v>2.3643235000000007</v>
      </c>
      <c r="K371" s="17">
        <f>'Conversions, Sources &amp; Comments'!$F370*E371</f>
        <v>2.7020840000000006</v>
      </c>
      <c r="L371" s="17">
        <f>'Conversions, Sources &amp; Comments'!$F370*F371</f>
        <v>2.7020840000000006</v>
      </c>
      <c r="M371" s="17">
        <f>'Conversions, Sources &amp; Comments'!$F370*G371</f>
        <v>3.0398445000000005</v>
      </c>
    </row>
    <row r="372" spans="1:13" ht="12.75" customHeight="1">
      <c r="A372" s="13">
        <v>1763</v>
      </c>
      <c r="B372" s="7"/>
      <c r="C372" s="15">
        <v>42</v>
      </c>
      <c r="D372" s="7"/>
      <c r="E372" s="7"/>
      <c r="F372" s="15">
        <v>56</v>
      </c>
      <c r="G372" s="15">
        <v>63</v>
      </c>
      <c r="H372" s="7"/>
      <c r="I372" s="17">
        <f>'Conversions, Sources &amp; Comments'!$F371*C372</f>
        <v>2.0265630000000003</v>
      </c>
      <c r="J372" s="16"/>
      <c r="K372" s="16"/>
      <c r="L372" s="17">
        <f>'Conversions, Sources &amp; Comments'!$F371*F372</f>
        <v>2.7020840000000006</v>
      </c>
      <c r="M372" s="17">
        <f>'Conversions, Sources &amp; Comments'!$F371*G372</f>
        <v>3.0398445000000005</v>
      </c>
    </row>
    <row r="373" spans="1:13" ht="12.75" customHeight="1">
      <c r="A373" s="13">
        <v>1764</v>
      </c>
      <c r="B373" s="7"/>
      <c r="C373" s="15">
        <v>42</v>
      </c>
      <c r="D373" s="7"/>
      <c r="E373" s="7"/>
      <c r="F373" s="15">
        <v>56</v>
      </c>
      <c r="G373" s="15">
        <v>63</v>
      </c>
      <c r="H373" s="7"/>
      <c r="I373" s="17">
        <f>'Conversions, Sources &amp; Comments'!$F372*C373</f>
        <v>2.0265630000000003</v>
      </c>
      <c r="J373" s="16"/>
      <c r="K373" s="16"/>
      <c r="L373" s="17">
        <f>'Conversions, Sources &amp; Comments'!$F372*F373</f>
        <v>2.7020840000000006</v>
      </c>
      <c r="M373" s="17">
        <f>'Conversions, Sources &amp; Comments'!$F372*G373</f>
        <v>3.0398445000000005</v>
      </c>
    </row>
    <row r="374" spans="1:13" ht="12.75" customHeight="1">
      <c r="A374" s="13">
        <v>1765</v>
      </c>
      <c r="B374" s="7"/>
      <c r="C374" s="15">
        <v>42</v>
      </c>
      <c r="D374" s="7"/>
      <c r="E374" s="7"/>
      <c r="F374" s="15">
        <v>56</v>
      </c>
      <c r="G374" s="15">
        <v>63</v>
      </c>
      <c r="H374" s="7"/>
      <c r="I374" s="17">
        <f>'Conversions, Sources &amp; Comments'!$F373*C374</f>
        <v>2.0265630000000003</v>
      </c>
      <c r="J374" s="16"/>
      <c r="K374" s="16"/>
      <c r="L374" s="17">
        <f>'Conversions, Sources &amp; Comments'!$F373*F374</f>
        <v>2.7020840000000006</v>
      </c>
      <c r="M374" s="17">
        <f>'Conversions, Sources &amp; Comments'!$F373*G374</f>
        <v>3.0398445000000005</v>
      </c>
    </row>
    <row r="375" spans="1:13" ht="12.75" customHeight="1">
      <c r="A375" s="13">
        <v>1766</v>
      </c>
      <c r="B375" s="7"/>
      <c r="C375" s="15">
        <v>42</v>
      </c>
      <c r="D375" s="15">
        <v>70</v>
      </c>
      <c r="E375" s="7"/>
      <c r="F375" s="7"/>
      <c r="G375" s="7"/>
      <c r="H375" s="7"/>
      <c r="I375" s="17">
        <f>'Conversions, Sources &amp; Comments'!$F374*C375</f>
        <v>2.0265630000000003</v>
      </c>
      <c r="J375" s="17">
        <f>'Conversions, Sources &amp; Comments'!$F374*D375</f>
        <v>3.3776050000000009</v>
      </c>
      <c r="K375" s="16"/>
      <c r="L375" s="16"/>
      <c r="M375" s="16"/>
    </row>
    <row r="376" spans="1:13" ht="12.75" customHeight="1">
      <c r="A376" s="13">
        <v>1767</v>
      </c>
      <c r="B376" s="7"/>
      <c r="C376" s="15">
        <v>42</v>
      </c>
      <c r="D376" s="15">
        <v>70</v>
      </c>
      <c r="E376" s="7"/>
      <c r="F376" s="7"/>
      <c r="G376" s="7"/>
      <c r="H376" s="7"/>
      <c r="I376" s="17">
        <f>'Conversions, Sources &amp; Comments'!$F375*C376</f>
        <v>2.0265630000000003</v>
      </c>
      <c r="J376" s="17">
        <f>'Conversions, Sources &amp; Comments'!$F375*D376</f>
        <v>3.3776050000000009</v>
      </c>
      <c r="K376" s="16"/>
      <c r="L376" s="16"/>
      <c r="M376" s="16"/>
    </row>
    <row r="377" spans="1:13" ht="12.75" customHeight="1">
      <c r="A377" s="13">
        <v>1768</v>
      </c>
      <c r="B377" s="7"/>
      <c r="C377" s="15">
        <v>42</v>
      </c>
      <c r="D377" s="15">
        <v>70</v>
      </c>
      <c r="E377" s="7"/>
      <c r="F377" s="7"/>
      <c r="G377" s="7"/>
      <c r="H377" s="7"/>
      <c r="I377" s="17">
        <f>'Conversions, Sources &amp; Comments'!$F376*C377</f>
        <v>2.0265630000000003</v>
      </c>
      <c r="J377" s="17">
        <f>'Conversions, Sources &amp; Comments'!$F376*D377</f>
        <v>3.3776050000000009</v>
      </c>
      <c r="K377" s="16"/>
      <c r="L377" s="16"/>
      <c r="M377" s="16"/>
    </row>
    <row r="378" spans="1:13" ht="12.75" customHeight="1">
      <c r="A378" s="13">
        <v>1769</v>
      </c>
      <c r="B378" s="7"/>
      <c r="C378" s="15">
        <v>42</v>
      </c>
      <c r="D378" s="15">
        <v>70</v>
      </c>
      <c r="E378" s="7"/>
      <c r="F378" s="7"/>
      <c r="G378" s="7"/>
      <c r="H378" s="7"/>
      <c r="I378" s="17">
        <f>'Conversions, Sources &amp; Comments'!$F377*C378</f>
        <v>2.0265630000000003</v>
      </c>
      <c r="J378" s="17">
        <f>'Conversions, Sources &amp; Comments'!$F377*D378</f>
        <v>3.3776050000000009</v>
      </c>
      <c r="K378" s="16"/>
      <c r="L378" s="16"/>
      <c r="M378" s="16"/>
    </row>
    <row r="379" spans="1:13" ht="12.75" customHeight="1">
      <c r="A379" s="13">
        <v>1770</v>
      </c>
      <c r="B379" s="7"/>
      <c r="C379" s="15">
        <v>42</v>
      </c>
      <c r="D379" s="15">
        <v>70</v>
      </c>
      <c r="E379" s="7"/>
      <c r="F379" s="7"/>
      <c r="G379" s="7"/>
      <c r="H379" s="7"/>
      <c r="I379" s="17">
        <f>'Conversions, Sources &amp; Comments'!$F378*C379</f>
        <v>2.0265630000000003</v>
      </c>
      <c r="J379" s="17">
        <f>'Conversions, Sources &amp; Comments'!$F378*D379</f>
        <v>3.3776050000000009</v>
      </c>
      <c r="K379" s="16"/>
      <c r="L379" s="16"/>
      <c r="M379" s="16"/>
    </row>
    <row r="380" spans="1:13" ht="12.75" customHeight="1">
      <c r="A380" s="13">
        <v>1771</v>
      </c>
      <c r="B380" s="7"/>
      <c r="C380" s="7"/>
      <c r="D380" s="15">
        <v>70</v>
      </c>
      <c r="E380" s="7"/>
      <c r="F380" s="7"/>
      <c r="G380" s="7"/>
      <c r="H380" s="7"/>
      <c r="I380" s="16"/>
      <c r="J380" s="17">
        <f>'Conversions, Sources &amp; Comments'!$F379*D380</f>
        <v>3.4516020000000007</v>
      </c>
      <c r="K380" s="16"/>
      <c r="L380" s="16"/>
      <c r="M380" s="16"/>
    </row>
    <row r="381" spans="1:13" ht="12.75" customHeight="1">
      <c r="A381" s="13">
        <v>1772</v>
      </c>
      <c r="B381" s="7"/>
      <c r="C381" s="15">
        <v>70</v>
      </c>
      <c r="D381" s="15">
        <v>70</v>
      </c>
      <c r="E381" s="7"/>
      <c r="F381" s="7"/>
      <c r="G381" s="7"/>
      <c r="H381" s="7"/>
      <c r="I381" s="17">
        <f>'Conversions, Sources &amp; Comments'!$F380*C381</f>
        <v>3.2086740000000002</v>
      </c>
      <c r="J381" s="17">
        <f>'Conversions, Sources &amp; Comments'!$F380*D381</f>
        <v>3.2086740000000002</v>
      </c>
      <c r="K381" s="16"/>
      <c r="L381" s="16"/>
      <c r="M381" s="16"/>
    </row>
    <row r="382" spans="1:13" ht="12.75" customHeight="1">
      <c r="A382" s="13">
        <v>1773</v>
      </c>
      <c r="B382" s="7"/>
      <c r="C382" s="7"/>
      <c r="D382" s="7"/>
      <c r="E382" s="7"/>
      <c r="F382" s="7"/>
      <c r="G382" s="7"/>
      <c r="H382" s="7"/>
      <c r="I382" s="16"/>
      <c r="J382" s="16"/>
      <c r="K382" s="16"/>
      <c r="L382" s="16"/>
      <c r="M382" s="16"/>
    </row>
    <row r="383" spans="1:13" ht="12.75" customHeight="1">
      <c r="A383" s="13">
        <f t="shared" ref="A383:A414" si="0">A382+1</f>
        <v>1774</v>
      </c>
      <c r="B383" s="7"/>
      <c r="C383" s="7"/>
      <c r="D383" s="7"/>
      <c r="E383" s="7"/>
      <c r="F383" s="7"/>
      <c r="G383" s="7"/>
      <c r="H383" s="7"/>
      <c r="I383" s="16"/>
      <c r="J383" s="16"/>
      <c r="K383" s="16"/>
      <c r="L383" s="16"/>
      <c r="M383" s="16"/>
    </row>
    <row r="384" spans="1:13" ht="12.75" customHeight="1">
      <c r="A384" s="13">
        <f t="shared" si="0"/>
        <v>1775</v>
      </c>
      <c r="B384" s="7"/>
      <c r="C384" s="7"/>
      <c r="D384" s="7"/>
      <c r="E384" s="7"/>
      <c r="F384" s="7"/>
      <c r="G384" s="7"/>
      <c r="H384" s="7"/>
      <c r="I384" s="16"/>
      <c r="J384" s="16"/>
      <c r="K384" s="16"/>
      <c r="L384" s="16"/>
      <c r="M384" s="16"/>
    </row>
    <row r="385" spans="1:13" ht="12.75" customHeight="1">
      <c r="A385" s="13">
        <f t="shared" si="0"/>
        <v>1776</v>
      </c>
      <c r="B385" s="7"/>
      <c r="C385" s="7"/>
      <c r="D385" s="7"/>
      <c r="E385" s="7"/>
      <c r="F385" s="7"/>
      <c r="G385" s="7"/>
      <c r="H385" s="7"/>
      <c r="I385" s="16"/>
      <c r="J385" s="16"/>
      <c r="K385" s="16"/>
      <c r="L385" s="16"/>
      <c r="M385" s="16"/>
    </row>
    <row r="386" spans="1:13" ht="12.75" customHeight="1">
      <c r="A386" s="13">
        <f t="shared" si="0"/>
        <v>1777</v>
      </c>
      <c r="B386" s="7"/>
      <c r="C386" s="7"/>
      <c r="D386" s="7"/>
      <c r="E386" s="7"/>
      <c r="F386" s="7"/>
      <c r="G386" s="7"/>
      <c r="H386" s="7"/>
      <c r="I386" s="16"/>
      <c r="J386" s="16"/>
      <c r="K386" s="16"/>
      <c r="L386" s="16"/>
      <c r="M386" s="16"/>
    </row>
    <row r="387" spans="1:13" ht="12.75" customHeight="1">
      <c r="A387" s="13">
        <f t="shared" si="0"/>
        <v>1778</v>
      </c>
      <c r="B387" s="7"/>
      <c r="C387" s="7"/>
      <c r="D387" s="7"/>
      <c r="E387" s="7"/>
      <c r="F387" s="7"/>
      <c r="G387" s="7"/>
      <c r="H387" s="7"/>
      <c r="I387" s="16"/>
      <c r="J387" s="16"/>
      <c r="K387" s="16"/>
      <c r="L387" s="16"/>
      <c r="M387" s="16"/>
    </row>
    <row r="388" spans="1:13" ht="12.75" customHeight="1">
      <c r="A388" s="13">
        <f t="shared" si="0"/>
        <v>1779</v>
      </c>
      <c r="B388" s="7"/>
      <c r="C388" s="7"/>
      <c r="D388" s="7"/>
      <c r="E388" s="7"/>
      <c r="F388" s="7"/>
      <c r="G388" s="7"/>
      <c r="H388" s="7"/>
      <c r="I388" s="16"/>
      <c r="J388" s="16"/>
      <c r="K388" s="16"/>
      <c r="L388" s="16"/>
      <c r="M388" s="16"/>
    </row>
    <row r="389" spans="1:13" ht="12.75" customHeight="1">
      <c r="A389" s="13">
        <f t="shared" si="0"/>
        <v>1780</v>
      </c>
      <c r="B389" s="7"/>
      <c r="C389" s="7"/>
      <c r="D389" s="7"/>
      <c r="E389" s="7"/>
      <c r="F389" s="7"/>
      <c r="G389" s="7"/>
      <c r="H389" s="7"/>
      <c r="I389" s="16"/>
      <c r="J389" s="16"/>
      <c r="K389" s="16"/>
      <c r="L389" s="16"/>
      <c r="M389" s="16"/>
    </row>
    <row r="390" spans="1:13" ht="12.75" customHeight="1">
      <c r="A390" s="13">
        <f t="shared" si="0"/>
        <v>1781</v>
      </c>
      <c r="B390" s="7"/>
      <c r="C390" s="7"/>
      <c r="D390" s="7"/>
      <c r="E390" s="7"/>
      <c r="F390" s="7"/>
      <c r="G390" s="7"/>
      <c r="H390" s="7"/>
      <c r="I390" s="16"/>
      <c r="J390" s="16"/>
      <c r="K390" s="16"/>
      <c r="L390" s="16"/>
      <c r="M390" s="16"/>
    </row>
    <row r="391" spans="1:13" ht="12.75" customHeight="1">
      <c r="A391" s="13">
        <f t="shared" si="0"/>
        <v>1782</v>
      </c>
      <c r="B391" s="7"/>
      <c r="C391" s="7"/>
      <c r="D391" s="7"/>
      <c r="E391" s="7"/>
      <c r="F391" s="7"/>
      <c r="G391" s="7"/>
      <c r="H391" s="7"/>
      <c r="I391" s="16"/>
      <c r="J391" s="16"/>
      <c r="K391" s="16"/>
      <c r="L391" s="16"/>
      <c r="M391" s="16"/>
    </row>
    <row r="392" spans="1:13" ht="12.75" customHeight="1">
      <c r="A392" s="13">
        <f t="shared" si="0"/>
        <v>1783</v>
      </c>
      <c r="B392" s="7"/>
      <c r="C392" s="7"/>
      <c r="D392" s="7"/>
      <c r="E392" s="7"/>
      <c r="F392" s="7"/>
      <c r="G392" s="7"/>
      <c r="H392" s="7"/>
      <c r="I392" s="16"/>
      <c r="J392" s="16"/>
      <c r="K392" s="16"/>
      <c r="L392" s="16"/>
      <c r="M392" s="16"/>
    </row>
    <row r="393" spans="1:13" ht="12.75" customHeight="1">
      <c r="A393" s="13">
        <f t="shared" si="0"/>
        <v>1784</v>
      </c>
      <c r="B393" s="7"/>
      <c r="C393" s="7"/>
      <c r="D393" s="7"/>
      <c r="E393" s="7"/>
      <c r="F393" s="7"/>
      <c r="G393" s="7"/>
      <c r="H393" s="7"/>
      <c r="I393" s="16"/>
      <c r="J393" s="16"/>
      <c r="K393" s="16"/>
      <c r="L393" s="16"/>
      <c r="M393" s="16"/>
    </row>
    <row r="394" spans="1:13" ht="12.75" customHeight="1">
      <c r="A394" s="13">
        <f t="shared" si="0"/>
        <v>1785</v>
      </c>
      <c r="B394" s="7"/>
      <c r="C394" s="7"/>
      <c r="D394" s="7"/>
      <c r="E394" s="7"/>
      <c r="F394" s="7"/>
      <c r="G394" s="7"/>
      <c r="H394" s="7"/>
      <c r="I394" s="16"/>
      <c r="J394" s="16"/>
      <c r="K394" s="16"/>
      <c r="L394" s="16"/>
      <c r="M394" s="16"/>
    </row>
    <row r="395" spans="1:13" ht="12.75" customHeight="1">
      <c r="A395" s="13">
        <f t="shared" si="0"/>
        <v>1786</v>
      </c>
      <c r="B395" s="7"/>
      <c r="C395" s="7"/>
      <c r="D395" s="7"/>
      <c r="E395" s="7"/>
      <c r="F395" s="7"/>
      <c r="G395" s="7"/>
      <c r="H395" s="7"/>
      <c r="I395" s="16"/>
      <c r="J395" s="16"/>
      <c r="K395" s="16"/>
      <c r="L395" s="16"/>
      <c r="M395" s="16"/>
    </row>
    <row r="396" spans="1:13" ht="12.75" customHeight="1">
      <c r="A396" s="13">
        <f t="shared" si="0"/>
        <v>1787</v>
      </c>
      <c r="B396" s="7"/>
      <c r="C396" s="7"/>
      <c r="D396" s="7"/>
      <c r="E396" s="7"/>
      <c r="F396" s="7"/>
      <c r="G396" s="7"/>
      <c r="H396" s="7"/>
      <c r="I396" s="16"/>
      <c r="J396" s="16"/>
      <c r="K396" s="16"/>
      <c r="L396" s="16"/>
      <c r="M396" s="16"/>
    </row>
    <row r="397" spans="1:13" ht="12.75" customHeight="1">
      <c r="A397" s="13">
        <f t="shared" si="0"/>
        <v>1788</v>
      </c>
      <c r="B397" s="7"/>
      <c r="C397" s="7"/>
      <c r="D397" s="7"/>
      <c r="E397" s="7"/>
      <c r="F397" s="7"/>
      <c r="G397" s="7"/>
      <c r="H397" s="7"/>
      <c r="I397" s="16"/>
      <c r="J397" s="16"/>
      <c r="K397" s="16"/>
      <c r="L397" s="16"/>
      <c r="M397" s="16"/>
    </row>
    <row r="398" spans="1:13" ht="12.75" customHeight="1">
      <c r="A398" s="13">
        <f t="shared" si="0"/>
        <v>1789</v>
      </c>
      <c r="B398" s="7"/>
      <c r="C398" s="7"/>
      <c r="D398" s="7"/>
      <c r="E398" s="7"/>
      <c r="F398" s="7"/>
      <c r="G398" s="7"/>
      <c r="H398" s="7"/>
      <c r="I398" s="16"/>
      <c r="J398" s="16"/>
      <c r="K398" s="16"/>
      <c r="L398" s="16"/>
      <c r="M398" s="16"/>
    </row>
    <row r="399" spans="1:13" ht="12.75" customHeight="1">
      <c r="A399" s="13">
        <f t="shared" si="0"/>
        <v>1790</v>
      </c>
      <c r="B399" s="7"/>
      <c r="C399" s="7"/>
      <c r="D399" s="7"/>
      <c r="E399" s="7"/>
      <c r="F399" s="7"/>
      <c r="G399" s="7"/>
      <c r="H399" s="7"/>
      <c r="I399" s="16"/>
      <c r="J399" s="16"/>
      <c r="K399" s="16"/>
      <c r="L399" s="16"/>
      <c r="M399" s="16"/>
    </row>
    <row r="400" spans="1:13" ht="12.75" customHeight="1">
      <c r="A400" s="13">
        <f t="shared" si="0"/>
        <v>1791</v>
      </c>
      <c r="B400" s="7"/>
      <c r="C400" s="7"/>
      <c r="D400" s="7"/>
      <c r="E400" s="7"/>
      <c r="F400" s="7"/>
      <c r="G400" s="7"/>
      <c r="H400" s="7"/>
      <c r="I400" s="16"/>
      <c r="J400" s="16"/>
      <c r="K400" s="16"/>
      <c r="L400" s="16"/>
      <c r="M400" s="16"/>
    </row>
    <row r="401" spans="1:13" ht="12.75" customHeight="1">
      <c r="A401" s="13">
        <f t="shared" si="0"/>
        <v>1792</v>
      </c>
      <c r="B401" s="7"/>
      <c r="C401" s="7"/>
      <c r="D401" s="7"/>
      <c r="E401" s="7"/>
      <c r="F401" s="7"/>
      <c r="G401" s="7"/>
      <c r="H401" s="7"/>
      <c r="I401" s="16"/>
      <c r="J401" s="16"/>
      <c r="K401" s="16"/>
      <c r="L401" s="16"/>
      <c r="M401" s="16"/>
    </row>
    <row r="402" spans="1:13" ht="12.75" customHeight="1">
      <c r="A402" s="13">
        <f t="shared" si="0"/>
        <v>1793</v>
      </c>
      <c r="B402" s="7"/>
      <c r="C402" s="7"/>
      <c r="D402" s="7"/>
      <c r="E402" s="7"/>
      <c r="F402" s="7"/>
      <c r="G402" s="7"/>
      <c r="H402" s="7"/>
      <c r="I402" s="16"/>
      <c r="J402" s="16"/>
      <c r="K402" s="16"/>
      <c r="L402" s="16"/>
      <c r="M402" s="16"/>
    </row>
    <row r="403" spans="1:13" ht="12.75" customHeight="1">
      <c r="A403" s="13">
        <f t="shared" si="0"/>
        <v>1794</v>
      </c>
      <c r="B403" s="7"/>
      <c r="C403" s="7"/>
      <c r="D403" s="7"/>
      <c r="E403" s="7"/>
      <c r="F403" s="7"/>
      <c r="G403" s="7"/>
      <c r="H403" s="7"/>
      <c r="I403" s="16"/>
      <c r="J403" s="16"/>
      <c r="K403" s="16"/>
      <c r="L403" s="16"/>
      <c r="M403" s="16"/>
    </row>
    <row r="404" spans="1:13" ht="12.75" customHeight="1">
      <c r="A404" s="13">
        <f t="shared" si="0"/>
        <v>1795</v>
      </c>
      <c r="B404" s="7"/>
      <c r="C404" s="7"/>
      <c r="D404" s="7"/>
      <c r="E404" s="7"/>
      <c r="F404" s="7"/>
      <c r="G404" s="7"/>
      <c r="H404" s="7"/>
      <c r="I404" s="16"/>
      <c r="J404" s="16"/>
      <c r="K404" s="16"/>
      <c r="L404" s="16"/>
      <c r="M404" s="16"/>
    </row>
    <row r="405" spans="1:13" ht="12.75" customHeight="1">
      <c r="A405" s="13">
        <f t="shared" si="0"/>
        <v>1796</v>
      </c>
      <c r="B405" s="7"/>
      <c r="C405" s="7"/>
      <c r="D405" s="7"/>
      <c r="E405" s="7"/>
      <c r="F405" s="7"/>
      <c r="G405" s="7"/>
      <c r="H405" s="7"/>
      <c r="I405" s="16"/>
      <c r="J405" s="16"/>
      <c r="K405" s="16"/>
      <c r="L405" s="16"/>
      <c r="M405" s="16"/>
    </row>
    <row r="406" spans="1:13" ht="12.75" customHeight="1">
      <c r="A406" s="13">
        <f t="shared" si="0"/>
        <v>1797</v>
      </c>
      <c r="B406" s="7"/>
      <c r="C406" s="7"/>
      <c r="D406" s="7"/>
      <c r="E406" s="7"/>
      <c r="F406" s="7"/>
      <c r="G406" s="7"/>
      <c r="H406" s="7"/>
      <c r="I406" s="16"/>
      <c r="J406" s="16"/>
      <c r="K406" s="16"/>
      <c r="L406" s="16"/>
      <c r="M406" s="16"/>
    </row>
    <row r="407" spans="1:13" ht="12.75" customHeight="1">
      <c r="A407" s="13">
        <f t="shared" si="0"/>
        <v>1798</v>
      </c>
      <c r="B407" s="7"/>
      <c r="C407" s="7"/>
      <c r="D407" s="7"/>
      <c r="E407" s="7"/>
      <c r="F407" s="7"/>
      <c r="G407" s="7"/>
      <c r="H407" s="7"/>
      <c r="I407" s="16"/>
      <c r="J407" s="16"/>
      <c r="K407" s="16"/>
      <c r="L407" s="16"/>
      <c r="M407" s="16"/>
    </row>
    <row r="408" spans="1:13" ht="12.75" customHeight="1">
      <c r="A408" s="13">
        <f t="shared" si="0"/>
        <v>1799</v>
      </c>
      <c r="B408" s="7"/>
      <c r="C408" s="7"/>
      <c r="D408" s="7"/>
      <c r="E408" s="7"/>
      <c r="F408" s="7"/>
      <c r="G408" s="7"/>
      <c r="H408" s="7"/>
      <c r="I408" s="16"/>
      <c r="J408" s="16"/>
      <c r="K408" s="16"/>
      <c r="L408" s="16"/>
      <c r="M408" s="16"/>
    </row>
    <row r="409" spans="1:13" ht="12.75" customHeight="1">
      <c r="A409" s="13">
        <f t="shared" si="0"/>
        <v>1800</v>
      </c>
      <c r="B409" s="7"/>
      <c r="C409" s="7"/>
      <c r="D409" s="7"/>
      <c r="E409" s="7"/>
      <c r="F409" s="7"/>
      <c r="G409" s="7"/>
      <c r="H409" s="7"/>
      <c r="I409" s="16"/>
      <c r="J409" s="16"/>
      <c r="K409" s="16"/>
      <c r="L409" s="16"/>
      <c r="M409" s="16"/>
    </row>
    <row r="410" spans="1:13" ht="12.75" customHeight="1">
      <c r="A410" s="13">
        <f t="shared" si="0"/>
        <v>1801</v>
      </c>
      <c r="B410" s="7"/>
      <c r="C410" s="7"/>
      <c r="D410" s="7"/>
      <c r="E410" s="7"/>
      <c r="F410" s="7"/>
      <c r="G410" s="7"/>
      <c r="H410" s="7"/>
      <c r="I410" s="16"/>
      <c r="J410" s="16"/>
      <c r="K410" s="16"/>
      <c r="L410" s="16"/>
      <c r="M410" s="16"/>
    </row>
    <row r="411" spans="1:13" ht="12.75" customHeight="1">
      <c r="A411" s="13">
        <f t="shared" si="0"/>
        <v>1802</v>
      </c>
      <c r="B411" s="7"/>
      <c r="C411" s="7"/>
      <c r="D411" s="7"/>
      <c r="E411" s="7"/>
      <c r="F411" s="7"/>
      <c r="G411" s="7"/>
      <c r="H411" s="7"/>
      <c r="I411" s="16"/>
      <c r="J411" s="16"/>
      <c r="K411" s="16"/>
      <c r="L411" s="16"/>
      <c r="M411" s="16"/>
    </row>
    <row r="412" spans="1:13" ht="12.75" customHeight="1">
      <c r="A412" s="13">
        <f t="shared" si="0"/>
        <v>1803</v>
      </c>
      <c r="B412" s="7"/>
      <c r="C412" s="7"/>
      <c r="D412" s="7"/>
      <c r="E412" s="7"/>
      <c r="F412" s="7"/>
      <c r="G412" s="7"/>
      <c r="H412" s="7"/>
      <c r="I412" s="16"/>
      <c r="J412" s="16"/>
      <c r="K412" s="16"/>
      <c r="L412" s="16"/>
      <c r="M412" s="16"/>
    </row>
    <row r="413" spans="1:13" ht="12.75" customHeight="1">
      <c r="A413" s="13">
        <f t="shared" si="0"/>
        <v>1804</v>
      </c>
      <c r="B413" s="7"/>
      <c r="C413" s="7"/>
      <c r="D413" s="7"/>
      <c r="E413" s="7"/>
      <c r="F413" s="7"/>
      <c r="G413" s="7"/>
      <c r="H413" s="7"/>
      <c r="I413" s="16"/>
      <c r="J413" s="16"/>
      <c r="K413" s="16"/>
      <c r="L413" s="16"/>
      <c r="M413" s="16"/>
    </row>
    <row r="414" spans="1:13" ht="12.75" customHeight="1">
      <c r="A414" s="13">
        <f t="shared" si="0"/>
        <v>1805</v>
      </c>
      <c r="B414" s="7"/>
      <c r="C414" s="7"/>
      <c r="D414" s="7"/>
      <c r="E414" s="7"/>
      <c r="F414" s="7"/>
      <c r="G414" s="7"/>
      <c r="H414" s="7"/>
      <c r="I414" s="16"/>
      <c r="J414" s="16"/>
      <c r="K414" s="16"/>
      <c r="L414" s="16"/>
      <c r="M414" s="16"/>
    </row>
    <row r="415" spans="1:13" ht="12.75" customHeight="1">
      <c r="A415" s="13">
        <f t="shared" ref="A415:A446" si="1">A414+1</f>
        <v>1806</v>
      </c>
      <c r="B415" s="7"/>
      <c r="C415" s="7"/>
      <c r="D415" s="7"/>
      <c r="E415" s="7"/>
      <c r="F415" s="7"/>
      <c r="G415" s="7"/>
      <c r="H415" s="7"/>
      <c r="I415" s="16"/>
      <c r="J415" s="16"/>
      <c r="K415" s="16"/>
      <c r="L415" s="16"/>
      <c r="M415" s="16"/>
    </row>
    <row r="416" spans="1:13" ht="12.75" customHeight="1">
      <c r="A416" s="13">
        <f t="shared" si="1"/>
        <v>1807</v>
      </c>
      <c r="B416" s="7"/>
      <c r="C416" s="7"/>
      <c r="D416" s="7"/>
      <c r="E416" s="7"/>
      <c r="F416" s="7"/>
      <c r="G416" s="7"/>
      <c r="H416" s="7"/>
      <c r="I416" s="16"/>
      <c r="J416" s="16"/>
      <c r="K416" s="16"/>
      <c r="L416" s="16"/>
      <c r="M416" s="16"/>
    </row>
    <row r="417" spans="1:13" ht="12.75" customHeight="1">
      <c r="A417" s="13">
        <f t="shared" si="1"/>
        <v>1808</v>
      </c>
      <c r="B417" s="7"/>
      <c r="C417" s="7"/>
      <c r="D417" s="7"/>
      <c r="E417" s="7"/>
      <c r="F417" s="7"/>
      <c r="G417" s="7"/>
      <c r="H417" s="7"/>
      <c r="I417" s="16"/>
      <c r="J417" s="16"/>
      <c r="K417" s="16"/>
      <c r="L417" s="16"/>
      <c r="M417" s="16"/>
    </row>
    <row r="418" spans="1:13" ht="12.75" customHeight="1">
      <c r="A418" s="13">
        <f t="shared" si="1"/>
        <v>1809</v>
      </c>
      <c r="B418" s="7"/>
      <c r="C418" s="7"/>
      <c r="D418" s="7"/>
      <c r="E418" s="7"/>
      <c r="F418" s="7"/>
      <c r="G418" s="7"/>
      <c r="H418" s="7"/>
      <c r="I418" s="16"/>
      <c r="J418" s="16"/>
      <c r="K418" s="16"/>
      <c r="L418" s="16"/>
      <c r="M418" s="16"/>
    </row>
    <row r="419" spans="1:13" ht="12.75" customHeight="1">
      <c r="A419" s="13">
        <f t="shared" si="1"/>
        <v>1810</v>
      </c>
      <c r="B419" s="7"/>
      <c r="C419" s="7"/>
      <c r="D419" s="7"/>
      <c r="E419" s="7"/>
      <c r="F419" s="7"/>
      <c r="G419" s="7"/>
      <c r="H419" s="7"/>
      <c r="I419" s="16"/>
      <c r="J419" s="16"/>
      <c r="K419" s="16"/>
      <c r="L419" s="16"/>
      <c r="M419" s="16"/>
    </row>
    <row r="420" spans="1:13" ht="12.75" customHeight="1">
      <c r="A420" s="13">
        <f t="shared" si="1"/>
        <v>1811</v>
      </c>
      <c r="B420" s="7"/>
      <c r="C420" s="7"/>
      <c r="D420" s="7"/>
      <c r="E420" s="7"/>
      <c r="F420" s="7"/>
      <c r="G420" s="7"/>
      <c r="H420" s="7"/>
      <c r="I420" s="16"/>
      <c r="J420" s="16"/>
      <c r="K420" s="16"/>
      <c r="L420" s="16"/>
      <c r="M420" s="16"/>
    </row>
    <row r="421" spans="1:13" ht="12.75" customHeight="1">
      <c r="A421" s="13">
        <f t="shared" si="1"/>
        <v>1812</v>
      </c>
      <c r="B421" s="7"/>
      <c r="C421" s="7"/>
      <c r="D421" s="7"/>
      <c r="E421" s="7"/>
      <c r="F421" s="7"/>
      <c r="G421" s="7"/>
      <c r="H421" s="7"/>
      <c r="I421" s="16"/>
      <c r="J421" s="16"/>
      <c r="K421" s="16"/>
      <c r="L421" s="16"/>
      <c r="M421" s="16"/>
    </row>
    <row r="422" spans="1:13" ht="12.75" customHeight="1">
      <c r="A422" s="13">
        <f t="shared" si="1"/>
        <v>1813</v>
      </c>
      <c r="B422" s="7"/>
      <c r="C422" s="7"/>
      <c r="D422" s="7"/>
      <c r="E422" s="7"/>
      <c r="F422" s="7"/>
      <c r="G422" s="7"/>
      <c r="H422" s="7"/>
      <c r="I422" s="16"/>
      <c r="J422" s="16"/>
      <c r="K422" s="16"/>
      <c r="L422" s="16"/>
      <c r="M422" s="16"/>
    </row>
    <row r="423" spans="1:13" ht="12.75" customHeight="1">
      <c r="A423" s="13">
        <f t="shared" si="1"/>
        <v>1814</v>
      </c>
      <c r="B423" s="7"/>
      <c r="C423" s="7"/>
      <c r="D423" s="7"/>
      <c r="E423" s="7"/>
      <c r="F423" s="7"/>
      <c r="G423" s="7"/>
      <c r="H423" s="7"/>
      <c r="I423" s="16"/>
      <c r="J423" s="16"/>
      <c r="K423" s="16"/>
      <c r="L423" s="16"/>
      <c r="M423" s="16"/>
    </row>
    <row r="424" spans="1:13" ht="12.75" customHeight="1">
      <c r="A424" s="13">
        <f t="shared" si="1"/>
        <v>1815</v>
      </c>
      <c r="B424" s="7"/>
      <c r="C424" s="7"/>
      <c r="D424" s="7"/>
      <c r="E424" s="7"/>
      <c r="F424" s="7"/>
      <c r="G424" s="7"/>
      <c r="H424" s="7"/>
      <c r="I424" s="16"/>
      <c r="J424" s="16"/>
      <c r="K424" s="16"/>
      <c r="L424" s="16"/>
      <c r="M424" s="16"/>
    </row>
    <row r="425" spans="1:13" ht="12.75" customHeight="1">
      <c r="A425" s="13">
        <f t="shared" si="1"/>
        <v>1816</v>
      </c>
      <c r="B425" s="7"/>
      <c r="C425" s="7"/>
      <c r="D425" s="7"/>
      <c r="E425" s="7"/>
      <c r="F425" s="7"/>
      <c r="G425" s="7"/>
      <c r="H425" s="7"/>
      <c r="I425" s="16"/>
      <c r="J425" s="16"/>
      <c r="K425" s="16"/>
      <c r="L425" s="16"/>
      <c r="M425" s="16"/>
    </row>
    <row r="426" spans="1:13" ht="12.75" customHeight="1">
      <c r="A426" s="13">
        <f t="shared" si="1"/>
        <v>1817</v>
      </c>
      <c r="B426" s="7"/>
      <c r="C426" s="7"/>
      <c r="D426" s="7"/>
      <c r="E426" s="7"/>
      <c r="F426" s="7"/>
      <c r="G426" s="7"/>
      <c r="H426" s="7"/>
      <c r="I426" s="16"/>
      <c r="J426" s="16"/>
      <c r="K426" s="16"/>
      <c r="L426" s="16"/>
      <c r="M426" s="16"/>
    </row>
    <row r="427" spans="1:13" ht="12.75" customHeight="1">
      <c r="A427" s="13">
        <f t="shared" si="1"/>
        <v>1818</v>
      </c>
      <c r="B427" s="7"/>
      <c r="C427" s="7"/>
      <c r="D427" s="7"/>
      <c r="E427" s="7"/>
      <c r="F427" s="7"/>
      <c r="G427" s="7"/>
      <c r="H427" s="7"/>
      <c r="I427" s="16"/>
      <c r="J427" s="16"/>
      <c r="K427" s="16"/>
      <c r="L427" s="16"/>
      <c r="M427" s="16"/>
    </row>
    <row r="428" spans="1:13" ht="12.75" customHeight="1">
      <c r="A428" s="13">
        <f t="shared" si="1"/>
        <v>1819</v>
      </c>
      <c r="B428" s="7"/>
      <c r="C428" s="7"/>
      <c r="D428" s="7"/>
      <c r="E428" s="7"/>
      <c r="F428" s="7"/>
      <c r="G428" s="7"/>
      <c r="H428" s="7"/>
      <c r="I428" s="16"/>
      <c r="J428" s="16"/>
      <c r="K428" s="16"/>
      <c r="L428" s="16"/>
      <c r="M428" s="16"/>
    </row>
    <row r="429" spans="1:13" ht="12.75" customHeight="1">
      <c r="A429" s="13">
        <f t="shared" si="1"/>
        <v>1820</v>
      </c>
      <c r="B429" s="7"/>
      <c r="C429" s="7"/>
      <c r="D429" s="7"/>
      <c r="E429" s="7"/>
      <c r="F429" s="7"/>
      <c r="G429" s="7"/>
      <c r="H429" s="7"/>
      <c r="I429" s="16"/>
      <c r="J429" s="16"/>
      <c r="K429" s="16"/>
      <c r="L429" s="16"/>
      <c r="M429" s="16"/>
    </row>
    <row r="430" spans="1:13" ht="12.75" customHeight="1">
      <c r="A430" s="13">
        <f t="shared" si="1"/>
        <v>1821</v>
      </c>
      <c r="B430" s="7"/>
      <c r="C430" s="7"/>
      <c r="D430" s="7"/>
      <c r="E430" s="7"/>
      <c r="F430" s="7"/>
      <c r="G430" s="7"/>
      <c r="H430" s="7"/>
      <c r="I430" s="16"/>
      <c r="J430" s="16"/>
      <c r="K430" s="16"/>
      <c r="L430" s="16"/>
      <c r="M430" s="16"/>
    </row>
    <row r="431" spans="1:13" ht="12.75" customHeight="1">
      <c r="A431" s="13">
        <f t="shared" si="1"/>
        <v>1822</v>
      </c>
      <c r="B431" s="7"/>
      <c r="C431" s="7"/>
      <c r="D431" s="7"/>
      <c r="E431" s="7"/>
      <c r="F431" s="7"/>
      <c r="G431" s="7"/>
      <c r="H431" s="7"/>
      <c r="I431" s="16"/>
      <c r="J431" s="16"/>
      <c r="K431" s="16"/>
      <c r="L431" s="16"/>
      <c r="M431" s="16"/>
    </row>
    <row r="432" spans="1:13" ht="12.75" customHeight="1">
      <c r="A432" s="13">
        <f t="shared" si="1"/>
        <v>1823</v>
      </c>
      <c r="B432" s="7"/>
      <c r="C432" s="7"/>
      <c r="D432" s="7"/>
      <c r="E432" s="7"/>
      <c r="F432" s="7"/>
      <c r="G432" s="7"/>
      <c r="H432" s="7"/>
      <c r="I432" s="16"/>
      <c r="J432" s="16"/>
      <c r="K432" s="16"/>
      <c r="L432" s="16"/>
      <c r="M432" s="16"/>
    </row>
    <row r="433" spans="1:13" ht="12.75" customHeight="1">
      <c r="A433" s="13">
        <f t="shared" si="1"/>
        <v>1824</v>
      </c>
      <c r="B433" s="7"/>
      <c r="C433" s="7"/>
      <c r="D433" s="7"/>
      <c r="E433" s="7"/>
      <c r="F433" s="7"/>
      <c r="G433" s="7"/>
      <c r="H433" s="7"/>
      <c r="I433" s="16"/>
      <c r="J433" s="16"/>
      <c r="K433" s="16"/>
      <c r="L433" s="16"/>
      <c r="M433" s="16"/>
    </row>
    <row r="434" spans="1:13" ht="12.75" customHeight="1">
      <c r="A434" s="13">
        <f t="shared" si="1"/>
        <v>1825</v>
      </c>
      <c r="B434" s="7"/>
      <c r="C434" s="7"/>
      <c r="D434" s="7"/>
      <c r="E434" s="7"/>
      <c r="F434" s="7"/>
      <c r="G434" s="7"/>
      <c r="H434" s="7"/>
      <c r="I434" s="16"/>
      <c r="J434" s="16"/>
      <c r="K434" s="16"/>
      <c r="L434" s="16"/>
      <c r="M434" s="16"/>
    </row>
    <row r="435" spans="1:13" ht="12.75" customHeight="1">
      <c r="A435" s="13">
        <f t="shared" si="1"/>
        <v>1826</v>
      </c>
      <c r="B435" s="7"/>
      <c r="C435" s="7"/>
      <c r="D435" s="7"/>
      <c r="E435" s="7"/>
      <c r="F435" s="7"/>
      <c r="G435" s="7"/>
      <c r="H435" s="7"/>
      <c r="I435" s="16"/>
      <c r="J435" s="16"/>
      <c r="K435" s="16"/>
      <c r="L435" s="16"/>
      <c r="M435" s="16"/>
    </row>
    <row r="436" spans="1:13" ht="12.75" customHeight="1">
      <c r="A436" s="13">
        <f t="shared" si="1"/>
        <v>1827</v>
      </c>
      <c r="B436" s="7"/>
      <c r="C436" s="7"/>
      <c r="D436" s="7"/>
      <c r="E436" s="7"/>
      <c r="F436" s="7"/>
      <c r="G436" s="7"/>
      <c r="H436" s="7"/>
      <c r="I436" s="16"/>
      <c r="J436" s="16"/>
      <c r="K436" s="16"/>
      <c r="L436" s="16"/>
      <c r="M436" s="16"/>
    </row>
    <row r="437" spans="1:13" ht="12.75" customHeight="1">
      <c r="A437" s="13">
        <f t="shared" si="1"/>
        <v>1828</v>
      </c>
      <c r="B437" s="7"/>
      <c r="C437" s="7"/>
      <c r="D437" s="7"/>
      <c r="E437" s="7"/>
      <c r="F437" s="7"/>
      <c r="G437" s="7"/>
      <c r="H437" s="7"/>
      <c r="I437" s="16"/>
      <c r="J437" s="16"/>
      <c r="K437" s="16"/>
      <c r="L437" s="16"/>
      <c r="M437" s="16"/>
    </row>
    <row r="438" spans="1:13" ht="12.75" customHeight="1">
      <c r="A438" s="13">
        <f t="shared" si="1"/>
        <v>1829</v>
      </c>
      <c r="B438" s="7"/>
      <c r="C438" s="7"/>
      <c r="D438" s="7"/>
      <c r="E438" s="7"/>
      <c r="F438" s="7"/>
      <c r="G438" s="7"/>
      <c r="H438" s="7"/>
      <c r="I438" s="16"/>
      <c r="J438" s="16"/>
      <c r="K438" s="16"/>
      <c r="L438" s="16"/>
      <c r="M438" s="16"/>
    </row>
    <row r="439" spans="1:13" ht="12.75" customHeight="1">
      <c r="A439" s="13">
        <f t="shared" si="1"/>
        <v>1830</v>
      </c>
      <c r="B439" s="7"/>
      <c r="C439" s="7"/>
      <c r="D439" s="7"/>
      <c r="E439" s="7"/>
      <c r="F439" s="7"/>
      <c r="G439" s="7"/>
      <c r="H439" s="7"/>
      <c r="I439" s="16"/>
      <c r="J439" s="16"/>
      <c r="K439" s="16"/>
      <c r="L439" s="16"/>
      <c r="M439" s="16"/>
    </row>
    <row r="440" spans="1:13" ht="12.75" customHeight="1">
      <c r="A440" s="13">
        <f t="shared" si="1"/>
        <v>1831</v>
      </c>
      <c r="B440" s="7"/>
      <c r="C440" s="7"/>
      <c r="D440" s="7"/>
      <c r="E440" s="7"/>
      <c r="F440" s="7"/>
      <c r="G440" s="7"/>
      <c r="H440" s="7"/>
      <c r="I440" s="16"/>
      <c r="J440" s="16"/>
      <c r="K440" s="16"/>
      <c r="L440" s="16"/>
      <c r="M440" s="16"/>
    </row>
    <row r="441" spans="1:13" ht="12.75" customHeight="1">
      <c r="A441" s="13">
        <f t="shared" si="1"/>
        <v>1832</v>
      </c>
      <c r="B441" s="7"/>
      <c r="C441" s="7"/>
      <c r="D441" s="7"/>
      <c r="E441" s="7"/>
      <c r="F441" s="7"/>
      <c r="G441" s="7"/>
      <c r="H441" s="7"/>
      <c r="I441" s="16"/>
      <c r="J441" s="16"/>
      <c r="K441" s="16"/>
      <c r="L441" s="16"/>
      <c r="M441" s="16"/>
    </row>
    <row r="442" spans="1:13" ht="12.75" customHeight="1">
      <c r="A442" s="13">
        <f t="shared" si="1"/>
        <v>1833</v>
      </c>
      <c r="B442" s="7"/>
      <c r="C442" s="7"/>
      <c r="D442" s="7"/>
      <c r="E442" s="7"/>
      <c r="F442" s="7"/>
      <c r="G442" s="7"/>
      <c r="H442" s="7"/>
      <c r="I442" s="16"/>
      <c r="J442" s="16"/>
      <c r="K442" s="16"/>
      <c r="L442" s="16"/>
      <c r="M442" s="16"/>
    </row>
    <row r="443" spans="1:13" ht="12.75" customHeight="1">
      <c r="A443" s="13">
        <f t="shared" si="1"/>
        <v>1834</v>
      </c>
      <c r="B443" s="7"/>
      <c r="C443" s="7"/>
      <c r="D443" s="7"/>
      <c r="E443" s="7"/>
      <c r="F443" s="7"/>
      <c r="G443" s="7"/>
      <c r="H443" s="7"/>
      <c r="I443" s="16"/>
      <c r="J443" s="16"/>
      <c r="K443" s="16"/>
      <c r="L443" s="16"/>
      <c r="M443" s="16"/>
    </row>
    <row r="444" spans="1:13" ht="12.75" customHeight="1">
      <c r="A444" s="13">
        <f t="shared" si="1"/>
        <v>1835</v>
      </c>
      <c r="B444" s="7"/>
      <c r="C444" s="7"/>
      <c r="D444" s="7"/>
      <c r="E444" s="7"/>
      <c r="F444" s="7"/>
      <c r="G444" s="7"/>
      <c r="H444" s="7"/>
      <c r="I444" s="16"/>
      <c r="J444" s="16"/>
      <c r="K444" s="16"/>
      <c r="L444" s="16"/>
      <c r="M444" s="16"/>
    </row>
    <row r="445" spans="1:13" ht="12.75" customHeight="1">
      <c r="A445" s="13">
        <f t="shared" si="1"/>
        <v>1836</v>
      </c>
      <c r="B445" s="7"/>
      <c r="C445" s="7"/>
      <c r="D445" s="7"/>
      <c r="E445" s="7"/>
      <c r="F445" s="7"/>
      <c r="G445" s="7"/>
      <c r="H445" s="7"/>
      <c r="I445" s="16"/>
      <c r="J445" s="16"/>
      <c r="K445" s="16"/>
      <c r="L445" s="16"/>
      <c r="M445" s="16"/>
    </row>
    <row r="446" spans="1:13" ht="12.75" customHeight="1">
      <c r="A446" s="13">
        <f t="shared" si="1"/>
        <v>1837</v>
      </c>
      <c r="B446" s="7"/>
      <c r="C446" s="7"/>
      <c r="D446" s="7"/>
      <c r="E446" s="7"/>
      <c r="F446" s="7"/>
      <c r="G446" s="7"/>
      <c r="H446" s="7"/>
      <c r="I446" s="16"/>
      <c r="J446" s="16"/>
      <c r="K446" s="16"/>
      <c r="L446" s="16"/>
      <c r="M446" s="16"/>
    </row>
    <row r="447" spans="1:13" ht="12.75" customHeight="1">
      <c r="A447" s="13">
        <f t="shared" ref="A447:A478" si="2">A446+1</f>
        <v>1838</v>
      </c>
      <c r="B447" s="7"/>
      <c r="C447" s="7"/>
      <c r="D447" s="7"/>
      <c r="E447" s="7"/>
      <c r="F447" s="7"/>
      <c r="G447" s="7"/>
      <c r="H447" s="7"/>
      <c r="I447" s="16"/>
      <c r="J447" s="16"/>
      <c r="K447" s="16"/>
      <c r="L447" s="16"/>
      <c r="M447" s="16"/>
    </row>
    <row r="448" spans="1:13" ht="12.75" customHeight="1">
      <c r="A448" s="13">
        <f t="shared" si="2"/>
        <v>1839</v>
      </c>
      <c r="B448" s="7"/>
      <c r="C448" s="7"/>
      <c r="D448" s="7"/>
      <c r="E448" s="7"/>
      <c r="F448" s="7"/>
      <c r="G448" s="7"/>
      <c r="H448" s="7"/>
      <c r="I448" s="16"/>
      <c r="J448" s="16"/>
      <c r="K448" s="16"/>
      <c r="L448" s="16"/>
      <c r="M448" s="16"/>
    </row>
    <row r="449" spans="1:13" ht="12.75" customHeight="1">
      <c r="A449" s="13">
        <f t="shared" si="2"/>
        <v>1840</v>
      </c>
      <c r="B449" s="7"/>
      <c r="C449" s="7"/>
      <c r="D449" s="7"/>
      <c r="E449" s="7"/>
      <c r="F449" s="7"/>
      <c r="G449" s="7"/>
      <c r="H449" s="7"/>
      <c r="I449" s="16"/>
      <c r="J449" s="16"/>
      <c r="K449" s="16"/>
      <c r="L449" s="16"/>
      <c r="M449" s="16"/>
    </row>
    <row r="450" spans="1:13" ht="12.75" customHeight="1">
      <c r="A450" s="13">
        <f t="shared" si="2"/>
        <v>1841</v>
      </c>
      <c r="B450" s="7"/>
      <c r="C450" s="7"/>
      <c r="D450" s="7"/>
      <c r="E450" s="7"/>
      <c r="F450" s="7"/>
      <c r="G450" s="7"/>
      <c r="H450" s="7"/>
      <c r="I450" s="16"/>
      <c r="J450" s="16"/>
      <c r="K450" s="16"/>
      <c r="L450" s="16"/>
      <c r="M450" s="16"/>
    </row>
    <row r="451" spans="1:13" ht="12.75" customHeight="1">
      <c r="A451" s="13">
        <f t="shared" si="2"/>
        <v>1842</v>
      </c>
      <c r="B451" s="7"/>
      <c r="C451" s="7"/>
      <c r="D451" s="7"/>
      <c r="E451" s="7"/>
      <c r="F451" s="7"/>
      <c r="G451" s="7"/>
      <c r="H451" s="7"/>
      <c r="I451" s="16"/>
      <c r="J451" s="16"/>
      <c r="K451" s="16"/>
      <c r="L451" s="16"/>
      <c r="M451" s="16"/>
    </row>
    <row r="452" spans="1:13" ht="12.75" customHeight="1">
      <c r="A452" s="13">
        <f t="shared" si="2"/>
        <v>1843</v>
      </c>
      <c r="B452" s="7"/>
      <c r="C452" s="7"/>
      <c r="D452" s="7"/>
      <c r="E452" s="7"/>
      <c r="F452" s="7"/>
      <c r="G452" s="7"/>
      <c r="H452" s="7"/>
      <c r="I452" s="16"/>
      <c r="J452" s="16"/>
      <c r="K452" s="16"/>
      <c r="L452" s="16"/>
      <c r="M452" s="16"/>
    </row>
    <row r="453" spans="1:13" ht="12.75" customHeight="1">
      <c r="A453" s="13">
        <f t="shared" si="2"/>
        <v>1844</v>
      </c>
      <c r="B453" s="7"/>
      <c r="C453" s="7"/>
      <c r="D453" s="7"/>
      <c r="E453" s="7"/>
      <c r="F453" s="7"/>
      <c r="G453" s="7"/>
      <c r="H453" s="7"/>
      <c r="I453" s="16"/>
      <c r="J453" s="16"/>
      <c r="K453" s="16"/>
      <c r="L453" s="16"/>
      <c r="M453" s="16"/>
    </row>
    <row r="454" spans="1:13" ht="12.75" customHeight="1">
      <c r="A454" s="13">
        <f t="shared" si="2"/>
        <v>1845</v>
      </c>
      <c r="B454" s="7"/>
      <c r="C454" s="7"/>
      <c r="D454" s="7"/>
      <c r="E454" s="7"/>
      <c r="F454" s="7"/>
      <c r="G454" s="7"/>
      <c r="H454" s="7"/>
      <c r="I454" s="16"/>
      <c r="J454" s="16"/>
      <c r="K454" s="16"/>
      <c r="L454" s="16"/>
      <c r="M454" s="16"/>
    </row>
    <row r="455" spans="1:13" ht="12.75" customHeight="1">
      <c r="A455" s="13">
        <f t="shared" si="2"/>
        <v>1846</v>
      </c>
      <c r="B455" s="7"/>
      <c r="C455" s="7"/>
      <c r="D455" s="7"/>
      <c r="E455" s="7"/>
      <c r="F455" s="7"/>
      <c r="G455" s="7"/>
      <c r="H455" s="7"/>
      <c r="I455" s="16"/>
      <c r="J455" s="16"/>
      <c r="K455" s="16"/>
      <c r="L455" s="16"/>
      <c r="M455" s="16"/>
    </row>
    <row r="456" spans="1:13" ht="12.75" customHeight="1">
      <c r="A456" s="13">
        <f t="shared" si="2"/>
        <v>1847</v>
      </c>
      <c r="B456" s="7"/>
      <c r="C456" s="7"/>
      <c r="D456" s="7"/>
      <c r="E456" s="7"/>
      <c r="F456" s="7"/>
      <c r="G456" s="7"/>
      <c r="H456" s="7"/>
      <c r="I456" s="16"/>
      <c r="J456" s="16"/>
      <c r="K456" s="16"/>
      <c r="L456" s="16"/>
      <c r="M456" s="16"/>
    </row>
    <row r="457" spans="1:13" ht="12.75" customHeight="1">
      <c r="A457" s="13">
        <f t="shared" si="2"/>
        <v>1848</v>
      </c>
      <c r="B457" s="7"/>
      <c r="C457" s="7"/>
      <c r="D457" s="7"/>
      <c r="E457" s="7"/>
      <c r="F457" s="7"/>
      <c r="G457" s="7"/>
      <c r="H457" s="7"/>
      <c r="I457" s="16"/>
      <c r="J457" s="16"/>
      <c r="K457" s="16"/>
      <c r="L457" s="16"/>
      <c r="M457" s="16"/>
    </row>
    <row r="458" spans="1:13" ht="12.75" customHeight="1">
      <c r="A458" s="13">
        <f t="shared" si="2"/>
        <v>1849</v>
      </c>
      <c r="B458" s="7"/>
      <c r="C458" s="7"/>
      <c r="D458" s="7"/>
      <c r="E458" s="7"/>
      <c r="F458" s="7"/>
      <c r="G458" s="7"/>
      <c r="H458" s="7"/>
      <c r="I458" s="16"/>
      <c r="J458" s="16"/>
      <c r="K458" s="16"/>
      <c r="L458" s="16"/>
      <c r="M458" s="16"/>
    </row>
    <row r="459" spans="1:13" ht="12.75" customHeight="1">
      <c r="A459" s="13">
        <f t="shared" si="2"/>
        <v>1850</v>
      </c>
      <c r="B459" s="7"/>
      <c r="C459" s="7"/>
      <c r="D459" s="7"/>
      <c r="E459" s="7"/>
      <c r="F459" s="7"/>
      <c r="G459" s="7"/>
      <c r="H459" s="7"/>
      <c r="I459" s="16"/>
      <c r="J459" s="16"/>
      <c r="K459" s="16"/>
      <c r="L459" s="16"/>
      <c r="M459" s="16"/>
    </row>
    <row r="460" spans="1:13" ht="12.75" customHeight="1">
      <c r="A460" s="13">
        <f t="shared" si="2"/>
        <v>1851</v>
      </c>
      <c r="B460" s="7"/>
      <c r="C460" s="7"/>
      <c r="D460" s="7"/>
      <c r="E460" s="7"/>
      <c r="F460" s="7"/>
      <c r="G460" s="7"/>
      <c r="H460" s="7"/>
      <c r="I460" s="16"/>
      <c r="J460" s="16"/>
      <c r="K460" s="16"/>
      <c r="L460" s="16"/>
      <c r="M460" s="16"/>
    </row>
    <row r="461" spans="1:13" ht="12.75" customHeight="1">
      <c r="A461" s="13">
        <f t="shared" si="2"/>
        <v>1852</v>
      </c>
      <c r="B461" s="7"/>
      <c r="C461" s="7"/>
      <c r="D461" s="7"/>
      <c r="E461" s="7"/>
      <c r="F461" s="7"/>
      <c r="G461" s="7"/>
      <c r="H461" s="7"/>
      <c r="I461" s="16"/>
      <c r="J461" s="16"/>
      <c r="K461" s="16"/>
      <c r="L461" s="16"/>
      <c r="M461" s="16"/>
    </row>
    <row r="462" spans="1:13" ht="12.75" customHeight="1">
      <c r="A462" s="13">
        <f t="shared" si="2"/>
        <v>1853</v>
      </c>
      <c r="B462" s="7"/>
      <c r="C462" s="7"/>
      <c r="D462" s="7"/>
      <c r="E462" s="7"/>
      <c r="F462" s="7"/>
      <c r="G462" s="7"/>
      <c r="H462" s="7"/>
      <c r="I462" s="16"/>
      <c r="J462" s="16"/>
      <c r="K462" s="16"/>
      <c r="L462" s="16"/>
      <c r="M462" s="16"/>
    </row>
    <row r="463" spans="1:13" ht="12.75" customHeight="1">
      <c r="A463" s="13">
        <f t="shared" si="2"/>
        <v>1854</v>
      </c>
      <c r="B463" s="7"/>
      <c r="C463" s="7"/>
      <c r="D463" s="7"/>
      <c r="E463" s="7"/>
      <c r="F463" s="7"/>
      <c r="G463" s="7"/>
      <c r="H463" s="7"/>
      <c r="I463" s="16"/>
      <c r="J463" s="16"/>
      <c r="K463" s="16"/>
      <c r="L463" s="16"/>
      <c r="M463" s="16"/>
    </row>
    <row r="464" spans="1:13" ht="12.75" customHeight="1">
      <c r="A464" s="13">
        <f t="shared" si="2"/>
        <v>1855</v>
      </c>
      <c r="B464" s="7"/>
      <c r="C464" s="7"/>
      <c r="D464" s="7"/>
      <c r="E464" s="7"/>
      <c r="F464" s="7"/>
      <c r="G464" s="7"/>
      <c r="H464" s="7"/>
      <c r="I464" s="16"/>
      <c r="J464" s="16"/>
      <c r="K464" s="16"/>
      <c r="L464" s="16"/>
      <c r="M464" s="16"/>
    </row>
    <row r="465" spans="1:13" ht="12.75" customHeight="1">
      <c r="A465" s="13">
        <f t="shared" si="2"/>
        <v>1856</v>
      </c>
      <c r="B465" s="7"/>
      <c r="C465" s="7"/>
      <c r="D465" s="7"/>
      <c r="E465" s="7"/>
      <c r="F465" s="7"/>
      <c r="G465" s="7"/>
      <c r="H465" s="7"/>
      <c r="I465" s="16"/>
      <c r="J465" s="16"/>
      <c r="K465" s="16"/>
      <c r="L465" s="16"/>
      <c r="M465" s="16"/>
    </row>
    <row r="466" spans="1:13" ht="12.75" customHeight="1">
      <c r="A466" s="13">
        <f t="shared" si="2"/>
        <v>1857</v>
      </c>
      <c r="B466" s="7"/>
      <c r="C466" s="7"/>
      <c r="D466" s="7"/>
      <c r="E466" s="7"/>
      <c r="F466" s="7"/>
      <c r="G466" s="7"/>
      <c r="H466" s="7"/>
      <c r="I466" s="16"/>
      <c r="J466" s="16"/>
      <c r="K466" s="16"/>
      <c r="L466" s="16"/>
      <c r="M466" s="16"/>
    </row>
    <row r="467" spans="1:13" ht="12.75" customHeight="1">
      <c r="A467" s="13">
        <f t="shared" si="2"/>
        <v>1858</v>
      </c>
      <c r="B467" s="7"/>
      <c r="C467" s="7"/>
      <c r="D467" s="7"/>
      <c r="E467" s="7"/>
      <c r="F467" s="7"/>
      <c r="G467" s="7"/>
      <c r="H467" s="7"/>
      <c r="I467" s="16"/>
      <c r="J467" s="16"/>
      <c r="K467" s="16"/>
      <c r="L467" s="16"/>
      <c r="M467" s="16"/>
    </row>
    <row r="468" spans="1:13" ht="12.75" customHeight="1">
      <c r="A468" s="13">
        <f t="shared" si="2"/>
        <v>1859</v>
      </c>
      <c r="B468" s="7"/>
      <c r="C468" s="7"/>
      <c r="D468" s="7"/>
      <c r="E468" s="7"/>
      <c r="F468" s="7"/>
      <c r="G468" s="7"/>
      <c r="H468" s="7"/>
      <c r="I468" s="16"/>
      <c r="J468" s="16"/>
      <c r="K468" s="16"/>
      <c r="L468" s="16"/>
      <c r="M468" s="16"/>
    </row>
    <row r="469" spans="1:13" ht="12.75" customHeight="1">
      <c r="A469" s="13">
        <f t="shared" si="2"/>
        <v>1860</v>
      </c>
      <c r="B469" s="7"/>
      <c r="C469" s="7"/>
      <c r="D469" s="7"/>
      <c r="E469" s="7"/>
      <c r="F469" s="7"/>
      <c r="G469" s="7"/>
      <c r="H469" s="7"/>
      <c r="I469" s="16"/>
      <c r="J469" s="16"/>
      <c r="K469" s="16"/>
      <c r="L469" s="16"/>
      <c r="M469" s="16"/>
    </row>
    <row r="470" spans="1:13" ht="12.75" customHeight="1">
      <c r="A470" s="13">
        <f t="shared" si="2"/>
        <v>1861</v>
      </c>
      <c r="B470" s="7"/>
      <c r="C470" s="7"/>
      <c r="D470" s="7"/>
      <c r="E470" s="7"/>
      <c r="F470" s="7"/>
      <c r="G470" s="7"/>
      <c r="H470" s="7"/>
      <c r="I470" s="16"/>
      <c r="J470" s="16"/>
      <c r="K470" s="16"/>
      <c r="L470" s="16"/>
      <c r="M470" s="16"/>
    </row>
    <row r="471" spans="1:13" ht="12.75" customHeight="1">
      <c r="A471" s="13">
        <f t="shared" si="2"/>
        <v>1862</v>
      </c>
      <c r="B471" s="7"/>
      <c r="C471" s="7"/>
      <c r="D471" s="7"/>
      <c r="E471" s="7"/>
      <c r="F471" s="7"/>
      <c r="G471" s="7"/>
      <c r="H471" s="7"/>
      <c r="I471" s="16"/>
      <c r="J471" s="16"/>
      <c r="K471" s="16"/>
      <c r="L471" s="16"/>
      <c r="M471" s="16"/>
    </row>
    <row r="472" spans="1:13" ht="12.75" customHeight="1">
      <c r="A472" s="13">
        <f t="shared" si="2"/>
        <v>1863</v>
      </c>
      <c r="B472" s="7"/>
      <c r="C472" s="7"/>
      <c r="D472" s="7"/>
      <c r="E472" s="7"/>
      <c r="F472" s="7"/>
      <c r="G472" s="7"/>
      <c r="H472" s="7"/>
      <c r="I472" s="16"/>
      <c r="J472" s="16"/>
      <c r="K472" s="16"/>
      <c r="L472" s="16"/>
      <c r="M472" s="16"/>
    </row>
    <row r="473" spans="1:13" ht="12.75" customHeight="1">
      <c r="A473" s="13">
        <f t="shared" si="2"/>
        <v>1864</v>
      </c>
      <c r="B473" s="7"/>
      <c r="C473" s="7"/>
      <c r="D473" s="7"/>
      <c r="E473" s="7"/>
      <c r="F473" s="7"/>
      <c r="G473" s="7"/>
      <c r="H473" s="7"/>
      <c r="I473" s="16"/>
      <c r="J473" s="16"/>
      <c r="K473" s="16"/>
      <c r="L473" s="16"/>
      <c r="M473" s="16"/>
    </row>
    <row r="474" spans="1:13" ht="12.75" customHeight="1">
      <c r="A474" s="13">
        <f t="shared" si="2"/>
        <v>1865</v>
      </c>
      <c r="B474" s="7"/>
      <c r="C474" s="7"/>
      <c r="D474" s="7"/>
      <c r="E474" s="7"/>
      <c r="F474" s="7"/>
      <c r="G474" s="7"/>
      <c r="H474" s="7"/>
      <c r="I474" s="16"/>
      <c r="J474" s="16"/>
      <c r="K474" s="16"/>
      <c r="L474" s="16"/>
      <c r="M474" s="16"/>
    </row>
    <row r="475" spans="1:13" ht="12.75" customHeight="1">
      <c r="A475" s="13">
        <f t="shared" si="2"/>
        <v>1866</v>
      </c>
      <c r="B475" s="7"/>
      <c r="C475" s="7"/>
      <c r="D475" s="7"/>
      <c r="E475" s="7"/>
      <c r="F475" s="7"/>
      <c r="G475" s="7"/>
      <c r="H475" s="7"/>
      <c r="I475" s="16"/>
      <c r="J475" s="16"/>
      <c r="K475" s="16"/>
      <c r="L475" s="16"/>
      <c r="M475" s="16"/>
    </row>
    <row r="476" spans="1:13" ht="12.75" customHeight="1">
      <c r="A476" s="13">
        <f t="shared" si="2"/>
        <v>1867</v>
      </c>
      <c r="B476" s="7"/>
      <c r="C476" s="7"/>
      <c r="D476" s="7"/>
      <c r="E476" s="7"/>
      <c r="F476" s="7"/>
      <c r="G476" s="7"/>
      <c r="H476" s="7"/>
      <c r="I476" s="16"/>
      <c r="J476" s="16"/>
      <c r="K476" s="16"/>
      <c r="L476" s="16"/>
      <c r="M476" s="16"/>
    </row>
    <row r="477" spans="1:13" ht="12.75" customHeight="1">
      <c r="A477" s="13">
        <f t="shared" si="2"/>
        <v>1868</v>
      </c>
      <c r="B477" s="7"/>
      <c r="C477" s="7"/>
      <c r="D477" s="7"/>
      <c r="E477" s="7"/>
      <c r="F477" s="7"/>
      <c r="G477" s="7"/>
      <c r="H477" s="7"/>
      <c r="I477" s="16"/>
      <c r="J477" s="16"/>
      <c r="K477" s="16"/>
      <c r="L477" s="16"/>
      <c r="M477" s="16"/>
    </row>
    <row r="478" spans="1:13" ht="12.75" customHeight="1">
      <c r="A478" s="13">
        <f t="shared" si="2"/>
        <v>1869</v>
      </c>
      <c r="B478" s="7"/>
      <c r="C478" s="7"/>
      <c r="D478" s="7"/>
      <c r="E478" s="7"/>
      <c r="F478" s="7"/>
      <c r="G478" s="7"/>
      <c r="H478" s="7"/>
      <c r="I478" s="16"/>
      <c r="J478" s="16"/>
      <c r="K478" s="16"/>
      <c r="L478" s="16"/>
      <c r="M478" s="16"/>
    </row>
    <row r="479" spans="1:13" ht="12.75" customHeight="1">
      <c r="A479" s="13">
        <f t="shared" ref="A479:A510" si="3">A478+1</f>
        <v>1870</v>
      </c>
      <c r="B479" s="7"/>
      <c r="C479" s="7"/>
      <c r="D479" s="7"/>
      <c r="E479" s="7"/>
      <c r="F479" s="7"/>
      <c r="G479" s="7"/>
      <c r="H479" s="7"/>
      <c r="I479" s="16"/>
      <c r="J479" s="16"/>
      <c r="K479" s="16"/>
      <c r="L479" s="16"/>
      <c r="M479" s="16"/>
    </row>
    <row r="480" spans="1:13" ht="12.75" customHeight="1">
      <c r="A480" s="13">
        <f t="shared" si="3"/>
        <v>1871</v>
      </c>
      <c r="B480" s="7"/>
      <c r="C480" s="7"/>
      <c r="D480" s="7"/>
      <c r="E480" s="7"/>
      <c r="F480" s="7"/>
      <c r="G480" s="7"/>
      <c r="H480" s="7"/>
      <c r="I480" s="16"/>
      <c r="J480" s="16"/>
      <c r="K480" s="16"/>
      <c r="L480" s="16"/>
      <c r="M480" s="16"/>
    </row>
    <row r="481" spans="1:13" ht="12.75" customHeight="1">
      <c r="A481" s="13">
        <f t="shared" si="3"/>
        <v>1872</v>
      </c>
      <c r="B481" s="7"/>
      <c r="C481" s="7"/>
      <c r="D481" s="7"/>
      <c r="E481" s="7"/>
      <c r="F481" s="7"/>
      <c r="G481" s="7"/>
      <c r="H481" s="7"/>
      <c r="I481" s="16"/>
      <c r="J481" s="16"/>
      <c r="K481" s="16"/>
      <c r="L481" s="16"/>
      <c r="M481" s="16"/>
    </row>
    <row r="482" spans="1:13" ht="12.75" customHeight="1">
      <c r="A482" s="13">
        <f t="shared" si="3"/>
        <v>1873</v>
      </c>
      <c r="B482" s="7"/>
      <c r="C482" s="7"/>
      <c r="D482" s="7"/>
      <c r="E482" s="7"/>
      <c r="F482" s="7"/>
      <c r="G482" s="7"/>
      <c r="H482" s="7"/>
      <c r="I482" s="16"/>
      <c r="J482" s="16"/>
      <c r="K482" s="16"/>
      <c r="L482" s="16"/>
      <c r="M482" s="16"/>
    </row>
    <row r="483" spans="1:13" ht="12.75" customHeight="1">
      <c r="A483" s="13">
        <f t="shared" si="3"/>
        <v>1874</v>
      </c>
      <c r="B483" s="7"/>
      <c r="C483" s="7"/>
      <c r="D483" s="7"/>
      <c r="E483" s="7"/>
      <c r="F483" s="7"/>
      <c r="G483" s="7"/>
      <c r="H483" s="7"/>
      <c r="I483" s="16"/>
      <c r="J483" s="16"/>
      <c r="K483" s="16"/>
      <c r="L483" s="16"/>
      <c r="M483" s="16"/>
    </row>
    <row r="484" spans="1:13" ht="12.75" customHeight="1">
      <c r="A484" s="13">
        <f t="shared" si="3"/>
        <v>1875</v>
      </c>
      <c r="B484" s="7"/>
      <c r="C484" s="7"/>
      <c r="D484" s="7"/>
      <c r="E484" s="7"/>
      <c r="F484" s="7"/>
      <c r="G484" s="7"/>
      <c r="H484" s="7"/>
      <c r="I484" s="16"/>
      <c r="J484" s="16"/>
      <c r="K484" s="16"/>
      <c r="L484" s="16"/>
      <c r="M484" s="16"/>
    </row>
    <row r="485" spans="1:13" ht="12.75" customHeight="1">
      <c r="A485" s="13">
        <f t="shared" si="3"/>
        <v>1876</v>
      </c>
      <c r="B485" s="7"/>
      <c r="C485" s="7"/>
      <c r="D485" s="7"/>
      <c r="E485" s="7"/>
      <c r="F485" s="7"/>
      <c r="G485" s="7"/>
      <c r="H485" s="7"/>
      <c r="I485" s="16"/>
      <c r="J485" s="16"/>
      <c r="K485" s="16"/>
      <c r="L485" s="16"/>
      <c r="M485" s="16"/>
    </row>
    <row r="486" spans="1:13" ht="12.75" customHeight="1">
      <c r="A486" s="13">
        <f t="shared" si="3"/>
        <v>1877</v>
      </c>
      <c r="B486" s="7"/>
      <c r="C486" s="7"/>
      <c r="D486" s="7"/>
      <c r="E486" s="7"/>
      <c r="F486" s="7"/>
      <c r="G486" s="7"/>
      <c r="H486" s="7"/>
      <c r="I486" s="16"/>
      <c r="J486" s="16"/>
      <c r="K486" s="16"/>
      <c r="L486" s="16"/>
      <c r="M486" s="16"/>
    </row>
    <row r="487" spans="1:13" ht="12.75" customHeight="1">
      <c r="A487" s="13">
        <f t="shared" si="3"/>
        <v>1878</v>
      </c>
      <c r="B487" s="7"/>
      <c r="C487" s="7"/>
      <c r="D487" s="7"/>
      <c r="E487" s="7"/>
      <c r="F487" s="7"/>
      <c r="G487" s="7"/>
      <c r="H487" s="7"/>
      <c r="I487" s="16"/>
      <c r="J487" s="16"/>
      <c r="K487" s="16"/>
      <c r="L487" s="16"/>
      <c r="M487" s="16"/>
    </row>
    <row r="488" spans="1:13" ht="12.75" customHeight="1">
      <c r="A488" s="13">
        <f t="shared" si="3"/>
        <v>1879</v>
      </c>
      <c r="B488" s="7"/>
      <c r="C488" s="7"/>
      <c r="D488" s="7"/>
      <c r="E488" s="7"/>
      <c r="F488" s="7"/>
      <c r="G488" s="7"/>
      <c r="H488" s="7"/>
      <c r="I488" s="16"/>
      <c r="J488" s="16"/>
      <c r="K488" s="16"/>
      <c r="L488" s="16"/>
      <c r="M488" s="16"/>
    </row>
    <row r="489" spans="1:13" ht="12.75" customHeight="1">
      <c r="A489" s="13">
        <f t="shared" si="3"/>
        <v>1880</v>
      </c>
      <c r="B489" s="7"/>
      <c r="C489" s="7"/>
      <c r="D489" s="7"/>
      <c r="E489" s="7"/>
      <c r="F489" s="7"/>
      <c r="G489" s="7"/>
      <c r="H489" s="7"/>
      <c r="I489" s="16"/>
      <c r="J489" s="16"/>
      <c r="K489" s="16"/>
      <c r="L489" s="16"/>
      <c r="M489" s="16"/>
    </row>
    <row r="490" spans="1:13" ht="12.75" customHeight="1">
      <c r="A490" s="13">
        <f t="shared" si="3"/>
        <v>1881</v>
      </c>
      <c r="B490" s="7"/>
      <c r="C490" s="7"/>
      <c r="D490" s="7"/>
      <c r="E490" s="7"/>
      <c r="F490" s="7"/>
      <c r="G490" s="7"/>
      <c r="H490" s="7"/>
      <c r="I490" s="16"/>
      <c r="J490" s="16"/>
      <c r="K490" s="16"/>
      <c r="L490" s="16"/>
      <c r="M490" s="16"/>
    </row>
    <row r="491" spans="1:13" ht="12.75" customHeight="1">
      <c r="A491" s="13">
        <f t="shared" si="3"/>
        <v>1882</v>
      </c>
      <c r="B491" s="7"/>
      <c r="C491" s="7"/>
      <c r="D491" s="7"/>
      <c r="E491" s="7"/>
      <c r="F491" s="7"/>
      <c r="G491" s="7"/>
      <c r="H491" s="7"/>
      <c r="I491" s="16"/>
      <c r="J491" s="16"/>
      <c r="K491" s="16"/>
      <c r="L491" s="16"/>
      <c r="M491" s="16"/>
    </row>
    <row r="492" spans="1:13" ht="12.75" customHeight="1">
      <c r="A492" s="13">
        <f t="shared" si="3"/>
        <v>1883</v>
      </c>
      <c r="B492" s="7"/>
      <c r="C492" s="7"/>
      <c r="D492" s="7"/>
      <c r="E492" s="7"/>
      <c r="F492" s="7"/>
      <c r="G492" s="7"/>
      <c r="H492" s="7"/>
      <c r="I492" s="16"/>
      <c r="J492" s="16"/>
      <c r="K492" s="16"/>
      <c r="L492" s="16"/>
      <c r="M492" s="16"/>
    </row>
    <row r="493" spans="1:13" ht="12.75" customHeight="1">
      <c r="A493" s="13">
        <f t="shared" si="3"/>
        <v>1884</v>
      </c>
      <c r="B493" s="7"/>
      <c r="C493" s="7"/>
      <c r="D493" s="7"/>
      <c r="E493" s="7"/>
      <c r="F493" s="7"/>
      <c r="G493" s="7"/>
      <c r="H493" s="7"/>
      <c r="I493" s="16"/>
      <c r="J493" s="16"/>
      <c r="K493" s="16"/>
      <c r="L493" s="16"/>
      <c r="M493" s="16"/>
    </row>
    <row r="494" spans="1:13" ht="12.75" customHeight="1">
      <c r="A494" s="13">
        <f t="shared" si="3"/>
        <v>1885</v>
      </c>
      <c r="B494" s="7"/>
      <c r="C494" s="7"/>
      <c r="D494" s="7"/>
      <c r="E494" s="7"/>
      <c r="F494" s="7"/>
      <c r="G494" s="7"/>
      <c r="H494" s="7"/>
      <c r="I494" s="16"/>
      <c r="J494" s="16"/>
      <c r="K494" s="16"/>
      <c r="L494" s="16"/>
      <c r="M494" s="16"/>
    </row>
    <row r="495" spans="1:13" ht="12.75" customHeight="1">
      <c r="A495" s="13">
        <f t="shared" si="3"/>
        <v>1886</v>
      </c>
      <c r="B495" s="7"/>
      <c r="C495" s="7"/>
      <c r="D495" s="7"/>
      <c r="E495" s="7"/>
      <c r="F495" s="7"/>
      <c r="G495" s="7"/>
      <c r="H495" s="7"/>
      <c r="I495" s="16"/>
      <c r="J495" s="16"/>
      <c r="K495" s="16"/>
      <c r="L495" s="16"/>
      <c r="M495" s="16"/>
    </row>
    <row r="496" spans="1:13" ht="12.75" customHeight="1">
      <c r="A496" s="13">
        <f t="shared" si="3"/>
        <v>1887</v>
      </c>
      <c r="B496" s="7"/>
      <c r="C496" s="7"/>
      <c r="D496" s="7"/>
      <c r="E496" s="7"/>
      <c r="F496" s="7"/>
      <c r="G496" s="7"/>
      <c r="H496" s="7"/>
      <c r="I496" s="16"/>
      <c r="J496" s="16"/>
      <c r="K496" s="16"/>
      <c r="L496" s="16"/>
      <c r="M496" s="16"/>
    </row>
    <row r="497" spans="1:13" ht="12.75" customHeight="1">
      <c r="A497" s="13">
        <f t="shared" si="3"/>
        <v>1888</v>
      </c>
      <c r="B497" s="7"/>
      <c r="C497" s="7"/>
      <c r="D497" s="7"/>
      <c r="E497" s="7"/>
      <c r="F497" s="7"/>
      <c r="G497" s="7"/>
      <c r="H497" s="7"/>
      <c r="I497" s="16"/>
      <c r="J497" s="16"/>
      <c r="K497" s="16"/>
      <c r="L497" s="16"/>
      <c r="M497" s="16"/>
    </row>
    <row r="498" spans="1:13" ht="12.75" customHeight="1">
      <c r="A498" s="13">
        <f t="shared" si="3"/>
        <v>1889</v>
      </c>
      <c r="B498" s="7"/>
      <c r="C498" s="7"/>
      <c r="D498" s="7"/>
      <c r="E498" s="7"/>
      <c r="F498" s="7"/>
      <c r="G498" s="7"/>
      <c r="H498" s="7"/>
      <c r="I498" s="16"/>
      <c r="J498" s="16"/>
      <c r="K498" s="16"/>
      <c r="L498" s="16"/>
      <c r="M498" s="16"/>
    </row>
    <row r="499" spans="1:13" ht="12.75" customHeight="1">
      <c r="A499" s="13">
        <f t="shared" si="3"/>
        <v>1890</v>
      </c>
      <c r="B499" s="7"/>
      <c r="C499" s="7"/>
      <c r="D499" s="7"/>
      <c r="E499" s="7"/>
      <c r="F499" s="7"/>
      <c r="G499" s="7"/>
      <c r="H499" s="7"/>
      <c r="I499" s="16"/>
      <c r="J499" s="16"/>
      <c r="K499" s="16"/>
      <c r="L499" s="16"/>
      <c r="M499" s="16"/>
    </row>
    <row r="500" spans="1:13" ht="12.75" customHeight="1">
      <c r="A500" s="13">
        <f t="shared" si="3"/>
        <v>1891</v>
      </c>
      <c r="B500" s="7"/>
      <c r="C500" s="7"/>
      <c r="D500" s="7"/>
      <c r="E500" s="7"/>
      <c r="F500" s="7"/>
      <c r="G500" s="7"/>
      <c r="H500" s="7"/>
      <c r="I500" s="16"/>
      <c r="J500" s="16"/>
      <c r="K500" s="16"/>
      <c r="L500" s="16"/>
      <c r="M500" s="16"/>
    </row>
    <row r="501" spans="1:13" ht="12.75" customHeight="1">
      <c r="A501" s="13">
        <f t="shared" si="3"/>
        <v>1892</v>
      </c>
      <c r="B501" s="7"/>
      <c r="C501" s="7"/>
      <c r="D501" s="7"/>
      <c r="E501" s="7"/>
      <c r="F501" s="7"/>
      <c r="G501" s="7"/>
      <c r="H501" s="7"/>
      <c r="I501" s="16"/>
      <c r="J501" s="16"/>
      <c r="K501" s="16"/>
      <c r="L501" s="16"/>
      <c r="M501" s="16"/>
    </row>
    <row r="502" spans="1:13" ht="12.75" customHeight="1">
      <c r="A502" s="13">
        <f t="shared" si="3"/>
        <v>1893</v>
      </c>
      <c r="B502" s="7"/>
      <c r="C502" s="7"/>
      <c r="D502" s="7"/>
      <c r="E502" s="7"/>
      <c r="F502" s="7"/>
      <c r="G502" s="7"/>
      <c r="H502" s="7"/>
      <c r="I502" s="16"/>
      <c r="J502" s="16"/>
      <c r="K502" s="16"/>
      <c r="L502" s="16"/>
      <c r="M502" s="16"/>
    </row>
    <row r="503" spans="1:13" ht="12.75" customHeight="1">
      <c r="A503" s="13">
        <f t="shared" si="3"/>
        <v>1894</v>
      </c>
      <c r="B503" s="7"/>
      <c r="C503" s="7"/>
      <c r="D503" s="7"/>
      <c r="E503" s="7"/>
      <c r="F503" s="7"/>
      <c r="G503" s="7"/>
      <c r="H503" s="7"/>
      <c r="I503" s="16"/>
      <c r="J503" s="16"/>
      <c r="K503" s="16"/>
      <c r="L503" s="16"/>
      <c r="M503" s="16"/>
    </row>
    <row r="504" spans="1:13" ht="12.75" customHeight="1">
      <c r="A504" s="13">
        <f t="shared" si="3"/>
        <v>1895</v>
      </c>
      <c r="B504" s="7"/>
      <c r="C504" s="7"/>
      <c r="D504" s="7"/>
      <c r="E504" s="7"/>
      <c r="F504" s="7"/>
      <c r="G504" s="7"/>
      <c r="H504" s="7"/>
      <c r="I504" s="16"/>
      <c r="J504" s="16"/>
      <c r="K504" s="16"/>
      <c r="L504" s="16"/>
      <c r="M504" s="16"/>
    </row>
    <row r="505" spans="1:13" ht="12.75" customHeight="1">
      <c r="A505" s="13">
        <f t="shared" si="3"/>
        <v>1896</v>
      </c>
      <c r="B505" s="7"/>
      <c r="C505" s="7"/>
      <c r="D505" s="7"/>
      <c r="E505" s="7"/>
      <c r="F505" s="7"/>
      <c r="G505" s="7"/>
      <c r="H505" s="7"/>
      <c r="I505" s="16"/>
      <c r="J505" s="16"/>
      <c r="K505" s="16"/>
      <c r="L505" s="16"/>
      <c r="M505" s="16"/>
    </row>
    <row r="506" spans="1:13" ht="12.75" customHeight="1">
      <c r="A506" s="13">
        <f t="shared" si="3"/>
        <v>1897</v>
      </c>
      <c r="B506" s="7"/>
      <c r="C506" s="7"/>
      <c r="D506" s="7"/>
      <c r="E506" s="7"/>
      <c r="F506" s="7"/>
      <c r="G506" s="7"/>
      <c r="H506" s="7"/>
      <c r="I506" s="16"/>
      <c r="J506" s="16"/>
      <c r="K506" s="16"/>
      <c r="L506" s="16"/>
      <c r="M506" s="16"/>
    </row>
    <row r="507" spans="1:13" ht="12.75" customHeight="1">
      <c r="A507" s="13">
        <f t="shared" si="3"/>
        <v>1898</v>
      </c>
      <c r="B507" s="7"/>
      <c r="C507" s="7"/>
      <c r="D507" s="7"/>
      <c r="E507" s="7"/>
      <c r="F507" s="7"/>
      <c r="G507" s="7"/>
      <c r="H507" s="7"/>
      <c r="I507" s="16"/>
      <c r="J507" s="16"/>
      <c r="K507" s="16"/>
      <c r="L507" s="16"/>
      <c r="M507" s="16"/>
    </row>
    <row r="508" spans="1:13" ht="12.75" customHeight="1">
      <c r="A508" s="13">
        <f t="shared" si="3"/>
        <v>1899</v>
      </c>
      <c r="B508" s="7"/>
      <c r="C508" s="7"/>
      <c r="D508" s="7"/>
      <c r="E508" s="7"/>
      <c r="F508" s="7"/>
      <c r="G508" s="7"/>
      <c r="H508" s="7"/>
      <c r="I508" s="16"/>
      <c r="J508" s="16"/>
      <c r="K508" s="16"/>
      <c r="L508" s="16"/>
      <c r="M508" s="16"/>
    </row>
    <row r="509" spans="1:13" ht="12.75" customHeight="1">
      <c r="A509" s="13">
        <f t="shared" si="3"/>
        <v>1900</v>
      </c>
      <c r="B509" s="7"/>
      <c r="C509" s="7"/>
      <c r="D509" s="7"/>
      <c r="E509" s="7"/>
      <c r="F509" s="7"/>
      <c r="G509" s="7"/>
      <c r="H509" s="7"/>
      <c r="I509" s="16"/>
      <c r="J509" s="16"/>
      <c r="K509" s="16"/>
      <c r="L509" s="16"/>
      <c r="M509" s="16"/>
    </row>
    <row r="510" spans="1:13" ht="12.75" customHeight="1">
      <c r="A510" s="13">
        <f t="shared" si="3"/>
        <v>1901</v>
      </c>
      <c r="B510" s="7"/>
      <c r="C510" s="7"/>
      <c r="D510" s="7"/>
      <c r="E510" s="7"/>
      <c r="F510" s="7"/>
      <c r="G510" s="7"/>
      <c r="H510" s="7"/>
      <c r="I510" s="16"/>
      <c r="J510" s="16"/>
      <c r="K510" s="16"/>
      <c r="L510" s="16"/>
      <c r="M510" s="16"/>
    </row>
    <row r="511" spans="1:13" ht="12.75" customHeight="1">
      <c r="A511" s="13">
        <f t="shared" ref="A511:A523" si="4">A510+1</f>
        <v>1902</v>
      </c>
      <c r="B511" s="7"/>
      <c r="C511" s="7"/>
      <c r="D511" s="7"/>
      <c r="E511" s="7"/>
      <c r="F511" s="7"/>
      <c r="G511" s="7"/>
      <c r="H511" s="7"/>
      <c r="I511" s="16"/>
      <c r="J511" s="16"/>
      <c r="K511" s="16"/>
      <c r="L511" s="16"/>
      <c r="M511" s="16"/>
    </row>
    <row r="512" spans="1:13" ht="12.75" customHeight="1">
      <c r="A512" s="13">
        <f t="shared" si="4"/>
        <v>1903</v>
      </c>
      <c r="B512" s="7"/>
      <c r="C512" s="7"/>
      <c r="D512" s="7"/>
      <c r="E512" s="7"/>
      <c r="F512" s="7"/>
      <c r="G512" s="7"/>
      <c r="H512" s="7"/>
      <c r="I512" s="16"/>
      <c r="J512" s="16"/>
      <c r="K512" s="16"/>
      <c r="L512" s="16"/>
      <c r="M512" s="16"/>
    </row>
    <row r="513" spans="1:13" ht="12.75" customHeight="1">
      <c r="A513" s="13">
        <f t="shared" si="4"/>
        <v>1904</v>
      </c>
      <c r="B513" s="7"/>
      <c r="C513" s="7"/>
      <c r="D513" s="7"/>
      <c r="E513" s="7"/>
      <c r="F513" s="7"/>
      <c r="G513" s="7"/>
      <c r="H513" s="7"/>
      <c r="I513" s="16"/>
      <c r="J513" s="16"/>
      <c r="K513" s="16"/>
      <c r="L513" s="16"/>
      <c r="M513" s="16"/>
    </row>
    <row r="514" spans="1:13" ht="12.75" customHeight="1">
      <c r="A514" s="13">
        <f t="shared" si="4"/>
        <v>1905</v>
      </c>
      <c r="B514" s="7"/>
      <c r="C514" s="7"/>
      <c r="D514" s="7"/>
      <c r="E514" s="7"/>
      <c r="F514" s="7"/>
      <c r="G514" s="7"/>
      <c r="H514" s="7"/>
      <c r="I514" s="16"/>
      <c r="J514" s="16"/>
      <c r="K514" s="16"/>
      <c r="L514" s="16"/>
      <c r="M514" s="16"/>
    </row>
    <row r="515" spans="1:13" ht="12.75" customHeight="1">
      <c r="A515" s="13">
        <f t="shared" si="4"/>
        <v>1906</v>
      </c>
      <c r="B515" s="7"/>
      <c r="C515" s="7"/>
      <c r="D515" s="7"/>
      <c r="E515" s="7"/>
      <c r="F515" s="7"/>
      <c r="G515" s="7"/>
      <c r="H515" s="7"/>
      <c r="I515" s="16"/>
      <c r="J515" s="16"/>
      <c r="K515" s="16"/>
      <c r="L515" s="16"/>
      <c r="M515" s="16"/>
    </row>
    <row r="516" spans="1:13" ht="12.75" customHeight="1">
      <c r="A516" s="13">
        <f t="shared" si="4"/>
        <v>1907</v>
      </c>
      <c r="B516" s="7"/>
      <c r="C516" s="7"/>
      <c r="D516" s="7"/>
      <c r="E516" s="7"/>
      <c r="F516" s="7"/>
      <c r="G516" s="7"/>
      <c r="H516" s="7"/>
      <c r="I516" s="16"/>
      <c r="J516" s="16"/>
      <c r="K516" s="16"/>
      <c r="L516" s="16"/>
      <c r="M516" s="16"/>
    </row>
    <row r="517" spans="1:13" ht="12.75" customHeight="1">
      <c r="A517" s="13">
        <f t="shared" si="4"/>
        <v>1908</v>
      </c>
      <c r="B517" s="7"/>
      <c r="C517" s="7"/>
      <c r="D517" s="7"/>
      <c r="E517" s="7"/>
      <c r="F517" s="7"/>
      <c r="G517" s="7"/>
      <c r="H517" s="7"/>
      <c r="I517" s="16"/>
      <c r="J517" s="16"/>
      <c r="K517" s="16"/>
      <c r="L517" s="16"/>
      <c r="M517" s="16"/>
    </row>
    <row r="518" spans="1:13" ht="12.75" customHeight="1">
      <c r="A518" s="13">
        <f t="shared" si="4"/>
        <v>1909</v>
      </c>
      <c r="B518" s="7"/>
      <c r="C518" s="7"/>
      <c r="D518" s="7"/>
      <c r="E518" s="7"/>
      <c r="F518" s="7"/>
      <c r="G518" s="7"/>
      <c r="H518" s="7"/>
      <c r="I518" s="16"/>
      <c r="J518" s="16"/>
      <c r="K518" s="16"/>
      <c r="L518" s="16"/>
      <c r="M518" s="16"/>
    </row>
    <row r="519" spans="1:13" ht="12.75" customHeight="1">
      <c r="A519" s="13">
        <f t="shared" si="4"/>
        <v>1910</v>
      </c>
      <c r="B519" s="7"/>
      <c r="C519" s="7"/>
      <c r="D519" s="7"/>
      <c r="E519" s="7"/>
      <c r="F519" s="7"/>
      <c r="G519" s="7"/>
      <c r="H519" s="7"/>
      <c r="I519" s="16"/>
      <c r="J519" s="16"/>
      <c r="K519" s="16"/>
      <c r="L519" s="16"/>
      <c r="M519" s="16"/>
    </row>
    <row r="520" spans="1:13" ht="12.75" customHeight="1">
      <c r="A520" s="13">
        <f t="shared" si="4"/>
        <v>1911</v>
      </c>
      <c r="B520" s="7"/>
      <c r="C520" s="7"/>
      <c r="D520" s="7"/>
      <c r="E520" s="7"/>
      <c r="F520" s="7"/>
      <c r="G520" s="7"/>
      <c r="H520" s="7"/>
      <c r="I520" s="16"/>
      <c r="J520" s="16"/>
      <c r="K520" s="16"/>
      <c r="L520" s="16"/>
      <c r="M520" s="16"/>
    </row>
    <row r="521" spans="1:13" ht="12.75" customHeight="1">
      <c r="A521" s="13">
        <f t="shared" si="4"/>
        <v>1912</v>
      </c>
      <c r="B521" s="7"/>
      <c r="C521" s="7"/>
      <c r="D521" s="7"/>
      <c r="E521" s="7"/>
      <c r="F521" s="7"/>
      <c r="G521" s="15" t="s">
        <v>101</v>
      </c>
      <c r="H521" s="7"/>
      <c r="I521" s="16"/>
      <c r="J521" s="16"/>
      <c r="K521" s="16"/>
      <c r="L521" s="16"/>
      <c r="M521" s="16"/>
    </row>
    <row r="522" spans="1:13" ht="12.75" customHeight="1">
      <c r="A522" s="13">
        <f t="shared" si="4"/>
        <v>1913</v>
      </c>
      <c r="B522" s="7"/>
      <c r="C522" s="7"/>
      <c r="D522" s="7"/>
      <c r="E522" s="7"/>
      <c r="F522" s="7"/>
      <c r="G522" s="15">
        <f>36.57/6</f>
        <v>6.0949999999999998</v>
      </c>
      <c r="H522" s="7"/>
      <c r="I522" s="16"/>
      <c r="J522" s="16"/>
      <c r="K522" s="16"/>
      <c r="L522" s="16"/>
      <c r="M522" s="17">
        <f>G522*11.7483*1.043718</f>
        <v>74.736354733442994</v>
      </c>
    </row>
    <row r="523" spans="1:13" ht="12.75" customHeight="1">
      <c r="A523" s="13">
        <f t="shared" si="4"/>
        <v>1914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ht="12" customHeight="1">
      <c r="A524" s="14"/>
    </row>
    <row r="525" spans="1:13" ht="12" customHeight="1">
      <c r="A525" s="14"/>
    </row>
    <row r="526" spans="1:13" ht="12" customHeight="1">
      <c r="A526" s="14"/>
    </row>
    <row r="527" spans="1:13" ht="12" customHeight="1">
      <c r="A527" s="14"/>
    </row>
    <row r="528" spans="1:13" ht="12" customHeight="1">
      <c r="A528" s="14"/>
    </row>
    <row r="529" spans="1:1" ht="12" customHeight="1">
      <c r="A529" s="14"/>
    </row>
    <row r="530" spans="1:1" ht="12" customHeight="1">
      <c r="A530" s="14"/>
    </row>
    <row r="531" spans="1:1" ht="12" customHeight="1">
      <c r="A531" s="14"/>
    </row>
    <row r="532" spans="1:1" ht="12" customHeight="1">
      <c r="A532" s="14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1"/>
  <sheetViews>
    <sheetView workbookViewId="0"/>
  </sheetViews>
  <sheetFormatPr baseColWidth="10" defaultColWidth="9" defaultRowHeight="12" customHeight="1" x14ac:dyDescent="0"/>
  <cols>
    <col min="1" max="1" width="5.5" customWidth="1"/>
    <col min="2" max="2" width="7.1640625" customWidth="1"/>
    <col min="3" max="3" width="14" customWidth="1"/>
    <col min="4" max="4" width="14.33203125" customWidth="1"/>
    <col min="5" max="5" width="13.1640625" customWidth="1"/>
    <col min="6" max="6" width="12.6640625" customWidth="1"/>
    <col min="7" max="7" width="5.1640625" customWidth="1"/>
  </cols>
  <sheetData>
    <row r="1" spans="1:17" ht="30" customHeight="1">
      <c r="A1" s="95" t="s">
        <v>163</v>
      </c>
      <c r="B1" s="1"/>
      <c r="D1" s="94" t="s">
        <v>0</v>
      </c>
    </row>
    <row r="2" spans="1:17" ht="12.75" customHeight="1">
      <c r="B2" s="7"/>
      <c r="C2" s="2"/>
      <c r="J2" s="2"/>
    </row>
    <row r="3" spans="1:17" ht="12.75" customHeight="1">
      <c r="A3" s="2"/>
      <c r="C3" s="67" t="s">
        <v>102</v>
      </c>
      <c r="D3" s="67"/>
      <c r="E3" s="67"/>
      <c r="F3" s="67"/>
      <c r="G3" s="18"/>
      <c r="I3" s="4"/>
      <c r="J3" s="4"/>
      <c r="K3" s="4"/>
      <c r="L3" s="4"/>
    </row>
    <row r="4" spans="1:17" ht="12" customHeight="1">
      <c r="A4" s="2"/>
      <c r="C4" s="2"/>
      <c r="H4" s="19"/>
      <c r="I4" s="4"/>
      <c r="J4" s="4"/>
      <c r="K4" s="4"/>
      <c r="L4" s="4"/>
    </row>
    <row r="5" spans="1:17" ht="12.75" customHeight="1">
      <c r="A5" s="5"/>
      <c r="B5" s="12" t="s">
        <v>5</v>
      </c>
      <c r="C5" s="6" t="s">
        <v>103</v>
      </c>
      <c r="D5" s="6" t="s">
        <v>6</v>
      </c>
      <c r="E5" s="6" t="s">
        <v>104</v>
      </c>
      <c r="F5" s="6"/>
      <c r="G5" s="7"/>
      <c r="I5" s="9"/>
      <c r="J5" s="9"/>
      <c r="K5" s="9"/>
      <c r="L5" s="9"/>
    </row>
    <row r="6" spans="1:17" ht="30.75" customHeight="1">
      <c r="A6" s="5"/>
      <c r="B6" s="12" t="s">
        <v>36</v>
      </c>
      <c r="C6" s="20" t="s">
        <v>105</v>
      </c>
      <c r="D6" s="20" t="s">
        <v>106</v>
      </c>
      <c r="E6" s="20" t="s">
        <v>107</v>
      </c>
      <c r="F6" s="20" t="s">
        <v>108</v>
      </c>
      <c r="G6" s="21"/>
      <c r="I6" s="22"/>
      <c r="J6" s="22"/>
      <c r="K6" s="22"/>
      <c r="L6" s="22"/>
    </row>
    <row r="7" spans="1:17" ht="12.75" customHeight="1">
      <c r="A7" s="12" t="s">
        <v>86</v>
      </c>
      <c r="B7" s="23"/>
      <c r="C7" s="15"/>
      <c r="D7" s="7"/>
      <c r="E7" s="7"/>
      <c r="F7" s="7"/>
      <c r="G7" s="7"/>
    </row>
    <row r="8" spans="1:17" ht="12.75" customHeight="1">
      <c r="A8" s="13">
        <v>1400</v>
      </c>
      <c r="B8" s="15"/>
      <c r="C8" s="15">
        <v>26.7</v>
      </c>
      <c r="D8" s="15">
        <v>2.44</v>
      </c>
      <c r="E8" s="15">
        <v>11.22</v>
      </c>
      <c r="F8" s="17">
        <f t="shared" ref="F8:F71" si="0">D8*E8/100</f>
        <v>0.27376800000000001</v>
      </c>
      <c r="G8" s="14"/>
      <c r="H8" s="24" t="s">
        <v>109</v>
      </c>
      <c r="I8" s="25"/>
      <c r="J8" s="25"/>
      <c r="K8" s="25"/>
      <c r="L8" s="25"/>
      <c r="M8" s="25"/>
      <c r="N8" s="25"/>
      <c r="O8" s="26"/>
      <c r="P8" s="27"/>
      <c r="Q8" s="4"/>
    </row>
    <row r="9" spans="1:17" ht="12.75" customHeight="1">
      <c r="A9" s="13">
        <v>1401</v>
      </c>
      <c r="B9" s="15"/>
      <c r="C9" s="15">
        <v>26.7</v>
      </c>
      <c r="D9" s="15">
        <v>2.44</v>
      </c>
      <c r="E9" s="15">
        <v>11.22</v>
      </c>
      <c r="F9" s="17">
        <f t="shared" si="0"/>
        <v>0.27376800000000001</v>
      </c>
      <c r="G9" s="14"/>
      <c r="H9" s="28"/>
      <c r="I9" s="18"/>
      <c r="J9" s="18"/>
      <c r="K9" s="18"/>
      <c r="L9" s="18"/>
      <c r="M9" s="18"/>
      <c r="N9" s="18"/>
      <c r="O9" s="29"/>
      <c r="P9" s="4"/>
      <c r="Q9" s="4"/>
    </row>
    <row r="10" spans="1:17" ht="12.75" customHeight="1">
      <c r="A10" s="13">
        <v>1402</v>
      </c>
      <c r="B10" s="15"/>
      <c r="C10" s="15">
        <v>26.7</v>
      </c>
      <c r="D10" s="15">
        <v>2.44</v>
      </c>
      <c r="E10" s="15">
        <v>11.22</v>
      </c>
      <c r="F10" s="17">
        <f t="shared" si="0"/>
        <v>0.27376800000000001</v>
      </c>
      <c r="G10" s="14"/>
      <c r="H10" s="30" t="s">
        <v>110</v>
      </c>
      <c r="I10" s="31" t="s">
        <v>111</v>
      </c>
      <c r="J10" s="8"/>
      <c r="K10" s="8"/>
      <c r="L10" s="8"/>
      <c r="M10" s="8"/>
      <c r="N10" s="8"/>
      <c r="O10" s="32"/>
      <c r="P10" s="4"/>
      <c r="Q10" s="4"/>
    </row>
    <row r="11" spans="1:17" ht="12.75" customHeight="1">
      <c r="A11" s="13">
        <v>1403</v>
      </c>
      <c r="B11" s="15"/>
      <c r="C11" s="15">
        <v>26.7</v>
      </c>
      <c r="D11" s="15">
        <v>2.42</v>
      </c>
      <c r="E11" s="15">
        <v>11.22</v>
      </c>
      <c r="F11" s="17">
        <f t="shared" si="0"/>
        <v>0.27152399999999999</v>
      </c>
      <c r="G11" s="14"/>
      <c r="H11" s="30" t="s">
        <v>112</v>
      </c>
      <c r="I11" s="33" t="s">
        <v>113</v>
      </c>
      <c r="J11" s="18"/>
      <c r="K11" s="18"/>
      <c r="L11" s="18"/>
      <c r="M11" s="18"/>
      <c r="N11" s="18"/>
      <c r="O11" s="29"/>
      <c r="P11" s="4"/>
      <c r="Q11" s="4"/>
    </row>
    <row r="12" spans="1:17" ht="12.75" customHeight="1">
      <c r="A12" s="13">
        <v>1404</v>
      </c>
      <c r="B12" s="15"/>
      <c r="C12" s="15">
        <v>26.7</v>
      </c>
      <c r="D12" s="15">
        <v>2.42</v>
      </c>
      <c r="E12" s="15">
        <v>11.22</v>
      </c>
      <c r="F12" s="17">
        <f t="shared" si="0"/>
        <v>0.27152399999999999</v>
      </c>
      <c r="G12" s="14"/>
      <c r="H12" s="28"/>
      <c r="I12" s="34" t="s">
        <v>114</v>
      </c>
      <c r="J12" s="18"/>
      <c r="K12" s="18"/>
      <c r="L12" s="18"/>
      <c r="M12" s="18"/>
      <c r="N12" s="18"/>
      <c r="O12" s="29"/>
      <c r="P12" s="4"/>
      <c r="Q12" s="4"/>
    </row>
    <row r="13" spans="1:17" ht="12.75" customHeight="1">
      <c r="A13" s="13">
        <v>1405</v>
      </c>
      <c r="B13" s="15"/>
      <c r="C13" s="15">
        <v>26.7</v>
      </c>
      <c r="D13" s="15">
        <v>2.42</v>
      </c>
      <c r="E13" s="15">
        <v>11.22</v>
      </c>
      <c r="F13" s="17">
        <f t="shared" si="0"/>
        <v>0.27152399999999999</v>
      </c>
      <c r="G13" s="14"/>
      <c r="H13" s="35" t="s">
        <v>115</v>
      </c>
      <c r="I13" s="31" t="s">
        <v>116</v>
      </c>
      <c r="J13" s="8"/>
      <c r="K13" s="8"/>
      <c r="L13" s="8"/>
      <c r="M13" s="8"/>
      <c r="N13" s="8"/>
      <c r="O13" s="32"/>
      <c r="P13" s="4"/>
      <c r="Q13" s="4"/>
    </row>
    <row r="14" spans="1:17" ht="12.75" customHeight="1">
      <c r="A14" s="13">
        <v>1406</v>
      </c>
      <c r="B14" s="15"/>
      <c r="C14" s="15">
        <v>26.7</v>
      </c>
      <c r="D14" s="15">
        <v>2.42</v>
      </c>
      <c r="E14" s="15">
        <v>11.22</v>
      </c>
      <c r="F14" s="17">
        <f t="shared" si="0"/>
        <v>0.27152399999999999</v>
      </c>
      <c r="G14" s="14"/>
      <c r="H14" s="36"/>
      <c r="I14" s="37" t="s">
        <v>117</v>
      </c>
      <c r="J14" s="38" t="s">
        <v>118</v>
      </c>
      <c r="K14" s="38"/>
      <c r="L14" s="38"/>
      <c r="M14" s="38"/>
      <c r="N14" s="38"/>
      <c r="O14" s="39"/>
      <c r="P14" s="4"/>
      <c r="Q14" s="4"/>
    </row>
    <row r="15" spans="1:17" ht="12.75" customHeight="1">
      <c r="A15" s="13">
        <v>1407</v>
      </c>
      <c r="B15" s="15"/>
      <c r="C15" s="15">
        <v>26.7</v>
      </c>
      <c r="D15" s="15">
        <v>2.31</v>
      </c>
      <c r="E15" s="15">
        <v>11.22</v>
      </c>
      <c r="F15" s="17">
        <f t="shared" si="0"/>
        <v>0.25918200000000002</v>
      </c>
      <c r="G15" s="14"/>
      <c r="H15" s="36"/>
      <c r="I15" s="37"/>
      <c r="J15" s="38" t="s">
        <v>119</v>
      </c>
      <c r="K15" s="38"/>
      <c r="L15" s="38"/>
      <c r="M15" s="38"/>
      <c r="N15" s="38"/>
      <c r="O15" s="39"/>
      <c r="P15" s="4"/>
      <c r="Q15" s="4"/>
    </row>
    <row r="16" spans="1:17" ht="12.75" customHeight="1">
      <c r="A16" s="13">
        <v>1408</v>
      </c>
      <c r="B16" s="15"/>
      <c r="C16" s="15">
        <v>26.7</v>
      </c>
      <c r="D16" s="15">
        <v>2.2400000000000002</v>
      </c>
      <c r="E16" s="15">
        <v>11.22</v>
      </c>
      <c r="F16" s="17">
        <f t="shared" si="0"/>
        <v>0.25132800000000005</v>
      </c>
      <c r="G16" s="14"/>
      <c r="H16" s="36"/>
      <c r="I16" s="40" t="s">
        <v>120</v>
      </c>
      <c r="J16" s="41" t="s">
        <v>121</v>
      </c>
      <c r="K16" s="41"/>
      <c r="L16" s="41"/>
      <c r="M16" s="41"/>
      <c r="N16" s="41"/>
      <c r="O16" s="42"/>
    </row>
    <row r="17" spans="1:16" ht="12.75" customHeight="1">
      <c r="A17" s="13">
        <v>1409</v>
      </c>
      <c r="B17" s="15"/>
      <c r="C17" s="15">
        <v>26.7</v>
      </c>
      <c r="D17" s="15">
        <v>2.2200000000000002</v>
      </c>
      <c r="E17" s="15">
        <v>11.22</v>
      </c>
      <c r="F17" s="17">
        <f t="shared" si="0"/>
        <v>0.24908400000000003</v>
      </c>
      <c r="G17" s="14"/>
      <c r="H17" s="36"/>
      <c r="I17" s="40"/>
      <c r="J17" s="33" t="s">
        <v>122</v>
      </c>
      <c r="K17" s="33"/>
      <c r="L17" s="33"/>
      <c r="M17" s="33"/>
      <c r="N17" s="33"/>
      <c r="O17" s="43"/>
    </row>
    <row r="18" spans="1:16" ht="12.75" customHeight="1">
      <c r="A18" s="13">
        <v>1410</v>
      </c>
      <c r="B18" s="15"/>
      <c r="C18" s="15">
        <v>26.7</v>
      </c>
      <c r="D18" s="15">
        <v>2.2200000000000002</v>
      </c>
      <c r="E18" s="15">
        <v>11.22</v>
      </c>
      <c r="F18" s="17">
        <f t="shared" si="0"/>
        <v>0.24908400000000003</v>
      </c>
      <c r="G18" s="14"/>
      <c r="H18" s="36"/>
      <c r="I18" s="40" t="s">
        <v>123</v>
      </c>
      <c r="J18" s="33" t="s">
        <v>124</v>
      </c>
      <c r="K18" s="33"/>
      <c r="L18" s="33"/>
      <c r="M18" s="33"/>
      <c r="N18" s="33"/>
      <c r="O18" s="43"/>
    </row>
    <row r="19" spans="1:16" ht="12.75" customHeight="1">
      <c r="A19" s="13">
        <v>1411</v>
      </c>
      <c r="B19" s="15"/>
      <c r="C19" s="15">
        <v>26.7</v>
      </c>
      <c r="D19" s="15">
        <v>2.2200000000000002</v>
      </c>
      <c r="E19" s="15">
        <v>11.22</v>
      </c>
      <c r="F19" s="17">
        <f t="shared" si="0"/>
        <v>0.24908400000000003</v>
      </c>
      <c r="G19" s="14"/>
      <c r="H19" s="36"/>
      <c r="I19" s="40" t="s">
        <v>125</v>
      </c>
      <c r="J19" s="33" t="s">
        <v>126</v>
      </c>
      <c r="K19" s="33"/>
      <c r="L19" s="33"/>
      <c r="M19" s="33"/>
      <c r="N19" s="33"/>
      <c r="O19" s="43"/>
    </row>
    <row r="20" spans="1:16" ht="12.75" customHeight="1">
      <c r="A20" s="13">
        <v>1412</v>
      </c>
      <c r="B20" s="15"/>
      <c r="C20" s="15">
        <v>32</v>
      </c>
      <c r="D20" s="15">
        <v>2.2200000000000002</v>
      </c>
      <c r="E20" s="15">
        <v>11.22</v>
      </c>
      <c r="F20" s="17">
        <f t="shared" si="0"/>
        <v>0.24908400000000003</v>
      </c>
      <c r="G20" s="14"/>
      <c r="H20" s="36"/>
      <c r="I20" s="40" t="s">
        <v>127</v>
      </c>
      <c r="J20" s="33" t="s">
        <v>128</v>
      </c>
      <c r="K20" s="33"/>
      <c r="L20" s="33"/>
      <c r="M20" s="33"/>
      <c r="N20" s="33"/>
      <c r="O20" s="43"/>
    </row>
    <row r="21" spans="1:16" ht="12.75" customHeight="1">
      <c r="A21" s="13">
        <v>1413</v>
      </c>
      <c r="B21" s="15"/>
      <c r="C21" s="15">
        <v>32</v>
      </c>
      <c r="D21" s="15">
        <v>2.2400000000000002</v>
      </c>
      <c r="E21" s="15">
        <v>11.22</v>
      </c>
      <c r="F21" s="17">
        <f t="shared" si="0"/>
        <v>0.25132800000000005</v>
      </c>
      <c r="G21" s="14"/>
      <c r="H21" s="30" t="s">
        <v>129</v>
      </c>
      <c r="I21" s="33" t="s">
        <v>130</v>
      </c>
      <c r="J21" s="44"/>
      <c r="K21" s="44"/>
      <c r="L21" s="44"/>
      <c r="M21" s="44"/>
      <c r="N21" s="44"/>
      <c r="O21" s="45"/>
    </row>
    <row r="22" spans="1:16" ht="12.75" customHeight="1">
      <c r="A22" s="13">
        <v>1414</v>
      </c>
      <c r="B22" s="15"/>
      <c r="C22" s="15">
        <v>32</v>
      </c>
      <c r="D22" s="15">
        <v>2.2400000000000002</v>
      </c>
      <c r="E22" s="15">
        <v>11.22</v>
      </c>
      <c r="F22" s="17">
        <f t="shared" si="0"/>
        <v>0.25132800000000005</v>
      </c>
      <c r="G22" s="14"/>
      <c r="H22" s="46"/>
      <c r="I22" s="47"/>
      <c r="J22" s="47"/>
      <c r="K22" s="47"/>
      <c r="L22" s="47"/>
      <c r="M22" s="47"/>
      <c r="N22" s="47"/>
      <c r="O22" s="48"/>
    </row>
    <row r="23" spans="1:16" ht="12.75" customHeight="1">
      <c r="A23" s="13">
        <v>1415</v>
      </c>
      <c r="B23" s="15"/>
      <c r="C23" s="15">
        <v>32</v>
      </c>
      <c r="D23" s="15">
        <v>2.2200000000000002</v>
      </c>
      <c r="E23" s="15">
        <v>11.22</v>
      </c>
      <c r="F23" s="17">
        <f t="shared" si="0"/>
        <v>0.24908400000000003</v>
      </c>
      <c r="G23" s="14"/>
      <c r="H23" s="49"/>
      <c r="I23" s="49"/>
      <c r="J23" s="49"/>
      <c r="K23" s="49"/>
      <c r="L23" s="49"/>
      <c r="M23" s="49"/>
      <c r="N23" s="49"/>
      <c r="O23" s="49"/>
    </row>
    <row r="24" spans="1:16" ht="12.75" customHeight="1">
      <c r="A24" s="13">
        <v>1416</v>
      </c>
      <c r="B24" s="15"/>
      <c r="C24" s="15">
        <v>32</v>
      </c>
      <c r="D24" s="15">
        <v>2.27</v>
      </c>
      <c r="E24" s="15">
        <v>11.22</v>
      </c>
      <c r="F24" s="17">
        <f t="shared" si="0"/>
        <v>0.25469399999999998</v>
      </c>
      <c r="G24" s="14"/>
    </row>
    <row r="25" spans="1:16" ht="12.75" customHeight="1">
      <c r="A25" s="13">
        <v>1417</v>
      </c>
      <c r="B25" s="15"/>
      <c r="C25" s="15">
        <v>32</v>
      </c>
      <c r="D25" s="15">
        <v>2.27</v>
      </c>
      <c r="E25" s="15">
        <v>11.22</v>
      </c>
      <c r="F25" s="17">
        <f t="shared" si="0"/>
        <v>0.25469399999999998</v>
      </c>
      <c r="G25" s="14"/>
      <c r="H25" s="50" t="s">
        <v>131</v>
      </c>
      <c r="I25" s="25"/>
      <c r="J25" s="25"/>
      <c r="K25" s="25"/>
      <c r="L25" s="25"/>
      <c r="M25" s="25"/>
      <c r="N25" s="25"/>
      <c r="O25" s="26"/>
    </row>
    <row r="26" spans="1:16" ht="12.75" customHeight="1">
      <c r="A26" s="13">
        <v>1418</v>
      </c>
      <c r="B26" s="15"/>
      <c r="C26" s="15">
        <v>32</v>
      </c>
      <c r="D26" s="15">
        <v>2.06</v>
      </c>
      <c r="E26" s="15">
        <v>11.22</v>
      </c>
      <c r="F26" s="17">
        <f t="shared" si="0"/>
        <v>0.23113200000000003</v>
      </c>
      <c r="G26" s="14"/>
      <c r="H26" s="28"/>
      <c r="I26" s="18"/>
      <c r="J26" s="18"/>
      <c r="K26" s="18"/>
      <c r="L26" s="18"/>
      <c r="M26" s="18"/>
      <c r="N26" s="18"/>
      <c r="O26" s="29"/>
    </row>
    <row r="27" spans="1:16" ht="12.75" customHeight="1">
      <c r="A27" s="13">
        <v>1419</v>
      </c>
      <c r="B27" s="15"/>
      <c r="C27" s="15">
        <v>32</v>
      </c>
      <c r="D27" s="15">
        <v>2.0099999999999998</v>
      </c>
      <c r="E27" s="15">
        <v>11.22</v>
      </c>
      <c r="F27" s="17">
        <f t="shared" si="0"/>
        <v>0.225522</v>
      </c>
      <c r="G27" s="14"/>
      <c r="H27" s="30" t="s">
        <v>132</v>
      </c>
      <c r="I27" s="51" t="s">
        <v>133</v>
      </c>
      <c r="J27" s="44"/>
      <c r="K27" s="33"/>
      <c r="L27" s="8"/>
      <c r="M27" s="8"/>
      <c r="N27" s="8"/>
      <c r="O27" s="32"/>
      <c r="P27" s="49"/>
    </row>
    <row r="28" spans="1:16" ht="12.75" customHeight="1">
      <c r="A28" s="13">
        <v>1420</v>
      </c>
      <c r="B28" s="15"/>
      <c r="C28" s="15">
        <v>32</v>
      </c>
      <c r="D28" s="15">
        <v>1.95</v>
      </c>
      <c r="E28" s="15">
        <v>11.22</v>
      </c>
      <c r="F28" s="17">
        <f t="shared" si="0"/>
        <v>0.21879000000000001</v>
      </c>
      <c r="G28" s="14"/>
      <c r="H28" s="30" t="s">
        <v>134</v>
      </c>
      <c r="I28" s="51" t="s">
        <v>135</v>
      </c>
      <c r="J28" s="44"/>
      <c r="K28" s="52"/>
      <c r="L28" s="8"/>
      <c r="M28" s="8"/>
      <c r="N28" s="8"/>
      <c r="O28" s="32"/>
      <c r="P28" s="49"/>
    </row>
    <row r="29" spans="1:16" ht="12.75" customHeight="1">
      <c r="A29" s="13">
        <v>1421</v>
      </c>
      <c r="B29" s="15"/>
      <c r="C29" s="15">
        <v>32</v>
      </c>
      <c r="D29" s="15">
        <v>1.99</v>
      </c>
      <c r="E29" s="15">
        <v>11.22</v>
      </c>
      <c r="F29" s="17">
        <f t="shared" si="0"/>
        <v>0.223278</v>
      </c>
      <c r="G29" s="14"/>
      <c r="H29" s="30" t="s">
        <v>136</v>
      </c>
      <c r="I29" s="51" t="s">
        <v>137</v>
      </c>
      <c r="J29" s="44"/>
      <c r="K29" s="44"/>
      <c r="L29" s="44"/>
      <c r="M29" s="44"/>
      <c r="N29" s="44"/>
      <c r="O29" s="45"/>
      <c r="P29" s="49"/>
    </row>
    <row r="30" spans="1:16" ht="12.75" customHeight="1">
      <c r="A30" s="13">
        <v>1422</v>
      </c>
      <c r="B30" s="15"/>
      <c r="C30" s="15">
        <v>32</v>
      </c>
      <c r="D30" s="15">
        <v>2.0099999999999998</v>
      </c>
      <c r="E30" s="15">
        <v>11.22</v>
      </c>
      <c r="F30" s="17">
        <f t="shared" si="0"/>
        <v>0.225522</v>
      </c>
      <c r="G30" s="14"/>
      <c r="H30" s="30" t="s">
        <v>138</v>
      </c>
      <c r="I30" s="41" t="s">
        <v>139</v>
      </c>
      <c r="J30" s="44"/>
      <c r="K30" s="33"/>
      <c r="L30" s="33"/>
      <c r="M30" s="51"/>
      <c r="N30" s="33"/>
      <c r="O30" s="32"/>
      <c r="P30" s="49"/>
    </row>
    <row r="31" spans="1:16" ht="12.75" customHeight="1">
      <c r="A31" s="13">
        <v>1423</v>
      </c>
      <c r="B31" s="15"/>
      <c r="C31" s="15">
        <v>32</v>
      </c>
      <c r="D31" s="15">
        <v>2.0099999999999998</v>
      </c>
      <c r="E31" s="15">
        <v>11.22</v>
      </c>
      <c r="F31" s="17">
        <f t="shared" si="0"/>
        <v>0.225522</v>
      </c>
      <c r="G31" s="14"/>
      <c r="H31" s="53" t="s">
        <v>140</v>
      </c>
      <c r="I31" s="33" t="s">
        <v>141</v>
      </c>
      <c r="J31" s="44"/>
      <c r="K31" s="33"/>
      <c r="L31" s="51"/>
      <c r="M31" s="51"/>
      <c r="N31" s="33"/>
      <c r="O31" s="32"/>
      <c r="P31" s="49"/>
    </row>
    <row r="32" spans="1:16" ht="12.75" customHeight="1">
      <c r="A32" s="13">
        <v>1424</v>
      </c>
      <c r="B32" s="15"/>
      <c r="C32" s="15">
        <v>32</v>
      </c>
      <c r="D32" s="15">
        <v>2.0099999999999998</v>
      </c>
      <c r="E32" s="15">
        <v>11.22</v>
      </c>
      <c r="F32" s="17">
        <f t="shared" si="0"/>
        <v>0.225522</v>
      </c>
      <c r="G32" s="14"/>
      <c r="H32" s="30" t="s">
        <v>142</v>
      </c>
      <c r="I32" s="33" t="s">
        <v>143</v>
      </c>
      <c r="J32" s="52"/>
      <c r="K32" s="8"/>
      <c r="L32" s="8"/>
      <c r="M32" s="8"/>
      <c r="N32" s="8"/>
      <c r="O32" s="32"/>
      <c r="P32" s="49"/>
    </row>
    <row r="33" spans="1:28" ht="12.75" customHeight="1">
      <c r="A33" s="13">
        <v>1425</v>
      </c>
      <c r="B33" s="15"/>
      <c r="C33" s="15">
        <v>32</v>
      </c>
      <c r="D33" s="15">
        <v>2.0099999999999998</v>
      </c>
      <c r="E33" s="15">
        <v>11.22</v>
      </c>
      <c r="F33" s="17">
        <f t="shared" si="0"/>
        <v>0.225522</v>
      </c>
      <c r="G33" s="14"/>
      <c r="H33" s="53" t="s">
        <v>144</v>
      </c>
      <c r="I33" s="51" t="s">
        <v>145</v>
      </c>
      <c r="J33" s="8"/>
      <c r="K33" s="8"/>
      <c r="L33" s="8"/>
      <c r="M33" s="8"/>
      <c r="N33" s="8"/>
      <c r="O33" s="32"/>
      <c r="P33" s="49"/>
    </row>
    <row r="34" spans="1:28" ht="12.75" customHeight="1">
      <c r="A34" s="13">
        <v>1426</v>
      </c>
      <c r="B34" s="15"/>
      <c r="C34" s="15">
        <v>32</v>
      </c>
      <c r="D34" s="15">
        <v>2.0099999999999998</v>
      </c>
      <c r="E34" s="15">
        <v>11.22</v>
      </c>
      <c r="F34" s="17">
        <f t="shared" si="0"/>
        <v>0.225522</v>
      </c>
      <c r="G34" s="14"/>
      <c r="H34" s="53" t="s">
        <v>146</v>
      </c>
      <c r="I34" s="41" t="s">
        <v>147</v>
      </c>
      <c r="J34" s="54"/>
      <c r="K34" s="33"/>
      <c r="L34" s="33"/>
      <c r="M34" s="51"/>
      <c r="N34" s="33"/>
      <c r="O34" s="32"/>
    </row>
    <row r="35" spans="1:28" ht="12.75" customHeight="1">
      <c r="A35" s="13">
        <v>1427</v>
      </c>
      <c r="B35" s="15"/>
      <c r="C35" s="15">
        <v>32</v>
      </c>
      <c r="D35" s="15">
        <v>2.0099999999999998</v>
      </c>
      <c r="E35" s="15">
        <v>11.22</v>
      </c>
      <c r="F35" s="17">
        <f t="shared" si="0"/>
        <v>0.225522</v>
      </c>
      <c r="G35" s="14"/>
      <c r="H35" s="55"/>
      <c r="I35" s="33" t="s">
        <v>148</v>
      </c>
      <c r="J35" s="54"/>
      <c r="K35" s="33"/>
      <c r="L35" s="51"/>
      <c r="M35" s="51"/>
      <c r="N35" s="33"/>
      <c r="O35" s="32"/>
    </row>
    <row r="36" spans="1:28" ht="12.75" customHeight="1">
      <c r="A36" s="13">
        <v>1428</v>
      </c>
      <c r="B36" s="15"/>
      <c r="C36" s="15">
        <v>32</v>
      </c>
      <c r="D36" s="15">
        <v>1.91</v>
      </c>
      <c r="E36" s="15">
        <v>11.22</v>
      </c>
      <c r="F36" s="17">
        <f t="shared" si="0"/>
        <v>0.21430199999999999</v>
      </c>
      <c r="G36" s="14"/>
      <c r="H36" s="56"/>
      <c r="I36" s="33" t="s">
        <v>149</v>
      </c>
      <c r="J36" s="52"/>
      <c r="K36" s="8"/>
      <c r="L36" s="8"/>
      <c r="M36" s="8"/>
      <c r="N36" s="8"/>
      <c r="O36" s="32"/>
    </row>
    <row r="37" spans="1:28" ht="12.75" customHeight="1">
      <c r="A37" s="13">
        <v>1429</v>
      </c>
      <c r="B37" s="15"/>
      <c r="C37" s="15">
        <v>32</v>
      </c>
      <c r="D37" s="15">
        <v>1.91</v>
      </c>
      <c r="E37" s="15">
        <v>11.22</v>
      </c>
      <c r="F37" s="17">
        <f t="shared" si="0"/>
        <v>0.21430199999999999</v>
      </c>
      <c r="G37" s="14"/>
      <c r="H37" s="30" t="s">
        <v>150</v>
      </c>
      <c r="I37" s="41" t="s">
        <v>151</v>
      </c>
      <c r="J37" s="40"/>
      <c r="K37" s="40"/>
      <c r="L37" s="40"/>
      <c r="M37" s="40"/>
      <c r="N37" s="40"/>
      <c r="O37" s="57"/>
      <c r="P37" s="58"/>
      <c r="Q37" s="58"/>
      <c r="R37" s="3"/>
      <c r="S37" s="3"/>
      <c r="T37" s="3"/>
      <c r="U37" s="3"/>
      <c r="V37" s="3"/>
      <c r="W37" s="3"/>
    </row>
    <row r="38" spans="1:28" ht="12.75" customHeight="1">
      <c r="A38" s="13">
        <v>1430</v>
      </c>
      <c r="B38" s="15"/>
      <c r="C38" s="15">
        <v>32</v>
      </c>
      <c r="D38" s="15">
        <v>1.85</v>
      </c>
      <c r="E38" s="15">
        <v>11.22</v>
      </c>
      <c r="F38" s="17">
        <f t="shared" si="0"/>
        <v>0.20757</v>
      </c>
      <c r="G38" s="14"/>
      <c r="H38" s="30" t="s">
        <v>152</v>
      </c>
      <c r="I38" s="41" t="s">
        <v>153</v>
      </c>
      <c r="J38" s="44"/>
      <c r="K38" s="44"/>
      <c r="L38" s="44"/>
      <c r="M38" s="44"/>
      <c r="N38" s="44"/>
      <c r="O38" s="45"/>
      <c r="P38" s="5"/>
      <c r="Q38" s="5"/>
      <c r="R38" s="59"/>
      <c r="S38" s="60"/>
      <c r="T38" s="59"/>
      <c r="U38" s="59"/>
      <c r="V38" s="59"/>
      <c r="W38" s="59"/>
    </row>
    <row r="39" spans="1:28" ht="12.75" customHeight="1">
      <c r="A39" s="13">
        <v>1431</v>
      </c>
      <c r="B39" s="15"/>
      <c r="C39" s="15">
        <v>32</v>
      </c>
      <c r="D39" s="15">
        <v>1.85</v>
      </c>
      <c r="E39" s="15">
        <v>11.22</v>
      </c>
      <c r="F39" s="17">
        <f t="shared" si="0"/>
        <v>0.20757</v>
      </c>
      <c r="G39" s="14"/>
      <c r="H39" s="30" t="s">
        <v>154</v>
      </c>
      <c r="I39" s="41" t="s">
        <v>155</v>
      </c>
      <c r="J39" s="44"/>
      <c r="K39" s="44"/>
      <c r="L39" s="44"/>
      <c r="M39" s="44"/>
      <c r="N39" s="44"/>
      <c r="O39" s="45"/>
      <c r="P39" s="5"/>
      <c r="Q39" s="5"/>
      <c r="R39" s="59"/>
      <c r="S39" s="60"/>
      <c r="T39" s="59"/>
      <c r="U39" s="59"/>
      <c r="V39" s="59"/>
      <c r="W39" s="59"/>
    </row>
    <row r="40" spans="1:28" ht="12.75" customHeight="1">
      <c r="A40" s="13">
        <v>1432</v>
      </c>
      <c r="B40" s="15"/>
      <c r="C40" s="15">
        <v>32</v>
      </c>
      <c r="D40" s="15">
        <v>1.85</v>
      </c>
      <c r="E40" s="15">
        <v>11.22</v>
      </c>
      <c r="F40" s="17">
        <f t="shared" si="0"/>
        <v>0.20757</v>
      </c>
      <c r="G40" s="14"/>
      <c r="H40" s="35" t="s">
        <v>156</v>
      </c>
      <c r="I40" s="61" t="s">
        <v>157</v>
      </c>
      <c r="J40" s="62"/>
      <c r="K40" s="62"/>
      <c r="L40" s="62"/>
      <c r="M40" s="62"/>
      <c r="N40" s="62"/>
      <c r="O40" s="63"/>
      <c r="P40" s="49"/>
      <c r="Q40" s="49"/>
    </row>
    <row r="41" spans="1:28" ht="12.75" customHeight="1">
      <c r="A41" s="13">
        <v>1433</v>
      </c>
      <c r="B41" s="15"/>
      <c r="C41" s="15">
        <v>32</v>
      </c>
      <c r="D41" s="15">
        <v>1.85</v>
      </c>
      <c r="E41" s="15">
        <v>11.22</v>
      </c>
      <c r="F41" s="17">
        <f t="shared" si="0"/>
        <v>0.20757</v>
      </c>
      <c r="G41" s="14"/>
      <c r="H41" s="30" t="s">
        <v>158</v>
      </c>
      <c r="I41" s="41" t="s">
        <v>159</v>
      </c>
      <c r="J41" s="40"/>
      <c r="K41" s="40"/>
      <c r="L41" s="40"/>
      <c r="M41" s="40"/>
      <c r="N41" s="40"/>
      <c r="O41" s="57"/>
      <c r="P41" s="49"/>
      <c r="Q41" s="49"/>
    </row>
    <row r="42" spans="1:28" ht="12.75" customHeight="1">
      <c r="A42" s="13">
        <v>1434</v>
      </c>
      <c r="B42" s="15"/>
      <c r="C42" s="15">
        <v>32</v>
      </c>
      <c r="D42" s="15">
        <v>1.71</v>
      </c>
      <c r="E42" s="15">
        <v>11.22</v>
      </c>
      <c r="F42" s="17">
        <f t="shared" si="0"/>
        <v>0.191862</v>
      </c>
      <c r="G42" s="14"/>
      <c r="H42" s="30" t="s">
        <v>160</v>
      </c>
      <c r="I42" s="41" t="s">
        <v>161</v>
      </c>
      <c r="J42" s="44"/>
      <c r="K42" s="44"/>
      <c r="L42" s="44"/>
      <c r="M42" s="44"/>
      <c r="N42" s="44"/>
      <c r="O42" s="45"/>
      <c r="P42" s="49"/>
      <c r="Q42" s="49"/>
    </row>
    <row r="43" spans="1:28" ht="12.75" customHeight="1">
      <c r="A43" s="13">
        <v>1435</v>
      </c>
      <c r="B43" s="15"/>
      <c r="C43" s="15">
        <v>32</v>
      </c>
      <c r="D43" s="15">
        <v>1.71</v>
      </c>
      <c r="E43" s="15">
        <v>11.22</v>
      </c>
      <c r="F43" s="17">
        <f t="shared" si="0"/>
        <v>0.191862</v>
      </c>
      <c r="G43" s="14"/>
      <c r="H43" s="64"/>
      <c r="I43" s="65"/>
      <c r="J43" s="47"/>
      <c r="K43" s="47"/>
      <c r="L43" s="47"/>
      <c r="M43" s="47"/>
      <c r="N43" s="47"/>
      <c r="O43" s="48"/>
      <c r="P43" s="49"/>
      <c r="Q43" s="49"/>
    </row>
    <row r="44" spans="1:28" ht="12.75" customHeight="1">
      <c r="A44" s="13">
        <v>1436</v>
      </c>
      <c r="B44" s="15"/>
      <c r="C44" s="15">
        <v>32</v>
      </c>
      <c r="D44" s="15">
        <v>1.71</v>
      </c>
      <c r="E44" s="15">
        <v>11.22</v>
      </c>
      <c r="F44" s="17">
        <f t="shared" si="0"/>
        <v>0.191862</v>
      </c>
      <c r="G44" s="14"/>
      <c r="H44" s="5"/>
      <c r="I44" s="49"/>
      <c r="J44" s="49"/>
      <c r="K44" s="49"/>
      <c r="L44" s="49"/>
      <c r="M44" s="49"/>
      <c r="N44" s="49"/>
      <c r="O44" s="49"/>
      <c r="P44" s="49"/>
      <c r="Q44" s="49"/>
    </row>
    <row r="45" spans="1:28" ht="12.75" customHeight="1">
      <c r="A45" s="13">
        <v>1437</v>
      </c>
      <c r="B45" s="15"/>
      <c r="C45" s="15">
        <v>32</v>
      </c>
      <c r="D45" s="15">
        <v>1.71</v>
      </c>
      <c r="E45" s="15">
        <v>11.22</v>
      </c>
      <c r="F45" s="17">
        <f t="shared" si="0"/>
        <v>0.191862</v>
      </c>
      <c r="G45" s="14"/>
      <c r="H45" s="5"/>
      <c r="I45" s="49"/>
      <c r="J45" s="49"/>
      <c r="K45" s="49"/>
      <c r="L45" s="49"/>
      <c r="M45" s="49"/>
      <c r="N45" s="49"/>
      <c r="O45" s="49"/>
      <c r="P45" s="49"/>
      <c r="Q45" s="49"/>
    </row>
    <row r="46" spans="1:28" ht="12.75" customHeight="1">
      <c r="A46" s="13">
        <v>1438</v>
      </c>
      <c r="B46" s="15"/>
      <c r="C46" s="15">
        <v>32</v>
      </c>
      <c r="D46" s="15">
        <v>1.59</v>
      </c>
      <c r="E46" s="15">
        <v>11.22</v>
      </c>
      <c r="F46" s="17">
        <f t="shared" si="0"/>
        <v>0.178398</v>
      </c>
      <c r="G46" s="14"/>
      <c r="H46" s="5"/>
      <c r="I46" s="49"/>
      <c r="J46" s="49"/>
      <c r="K46" s="49"/>
      <c r="L46" s="49"/>
      <c r="M46" s="49"/>
      <c r="N46" s="49"/>
      <c r="O46" s="49"/>
      <c r="P46" s="58"/>
      <c r="Q46" s="58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75" customHeight="1">
      <c r="A47" s="13">
        <v>1439</v>
      </c>
      <c r="B47" s="15"/>
      <c r="C47" s="15">
        <v>32</v>
      </c>
      <c r="D47" s="15">
        <v>1.59</v>
      </c>
      <c r="E47" s="15">
        <v>11.22</v>
      </c>
      <c r="F47" s="17">
        <f t="shared" si="0"/>
        <v>0.178398</v>
      </c>
      <c r="G47" s="14"/>
      <c r="H47" s="66"/>
      <c r="P47" s="59"/>
      <c r="Q47" s="60"/>
      <c r="R47" s="60"/>
      <c r="S47" s="60"/>
      <c r="T47" s="60"/>
      <c r="U47" s="60"/>
      <c r="V47" s="59"/>
      <c r="W47" s="60"/>
      <c r="X47" s="60"/>
      <c r="Y47" s="60"/>
      <c r="Z47" s="59"/>
      <c r="AA47" s="60"/>
    </row>
    <row r="48" spans="1:28" ht="12.75" customHeight="1">
      <c r="A48" s="13">
        <v>1440</v>
      </c>
      <c r="B48" s="15"/>
      <c r="C48" s="15">
        <v>32</v>
      </c>
      <c r="D48" s="15">
        <v>1.59</v>
      </c>
      <c r="E48" s="15">
        <v>11.22</v>
      </c>
      <c r="F48" s="17">
        <f t="shared" si="0"/>
        <v>0.178398</v>
      </c>
      <c r="G48" s="14"/>
    </row>
    <row r="49" spans="1:28" ht="12.75" customHeight="1">
      <c r="A49" s="13">
        <v>1441</v>
      </c>
      <c r="B49" s="15"/>
      <c r="C49" s="15">
        <v>32</v>
      </c>
      <c r="D49" s="15">
        <v>1.59</v>
      </c>
      <c r="E49" s="15">
        <v>11.22</v>
      </c>
      <c r="F49" s="17">
        <f t="shared" si="0"/>
        <v>0.178398</v>
      </c>
      <c r="G49" s="14"/>
    </row>
    <row r="50" spans="1:28" ht="12.75" customHeight="1">
      <c r="A50" s="13">
        <v>1442</v>
      </c>
      <c r="B50" s="15"/>
      <c r="C50" s="15">
        <v>32</v>
      </c>
      <c r="D50" s="15">
        <v>1.59</v>
      </c>
      <c r="E50" s="15">
        <v>11.22</v>
      </c>
      <c r="F50" s="17">
        <f t="shared" si="0"/>
        <v>0.178398</v>
      </c>
      <c r="G50" s="14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75" customHeight="1">
      <c r="A51" s="13">
        <v>1443</v>
      </c>
      <c r="B51" s="15"/>
      <c r="C51" s="15">
        <v>32</v>
      </c>
      <c r="D51" s="15">
        <v>1.59</v>
      </c>
      <c r="E51" s="15">
        <v>11.22</v>
      </c>
      <c r="F51" s="17">
        <f t="shared" si="0"/>
        <v>0.178398</v>
      </c>
      <c r="G51" s="14"/>
      <c r="P51" s="60"/>
      <c r="Q51" s="60"/>
      <c r="R51" s="60"/>
      <c r="S51" s="60"/>
      <c r="T51" s="60"/>
      <c r="U51" s="59"/>
      <c r="V51" s="60"/>
      <c r="W51" s="60"/>
      <c r="X51" s="60"/>
      <c r="Y51" s="59"/>
      <c r="Z51" s="60"/>
      <c r="AA51" s="59"/>
    </row>
    <row r="52" spans="1:28" ht="12.75" customHeight="1">
      <c r="A52" s="13">
        <v>1444</v>
      </c>
      <c r="B52" s="15"/>
      <c r="C52" s="15">
        <v>32</v>
      </c>
      <c r="D52" s="15">
        <v>1.59</v>
      </c>
      <c r="E52" s="15">
        <v>11.22</v>
      </c>
      <c r="F52" s="17">
        <f t="shared" si="0"/>
        <v>0.178398</v>
      </c>
      <c r="G52" s="14"/>
    </row>
    <row r="53" spans="1:28" ht="12.75" customHeight="1">
      <c r="A53" s="13">
        <v>1445</v>
      </c>
      <c r="B53" s="15"/>
      <c r="C53" s="15">
        <v>32</v>
      </c>
      <c r="D53" s="15">
        <v>1.59</v>
      </c>
      <c r="E53" s="15">
        <v>11.22</v>
      </c>
      <c r="F53" s="17">
        <f t="shared" si="0"/>
        <v>0.178398</v>
      </c>
      <c r="G53" s="14"/>
    </row>
    <row r="54" spans="1:28" ht="12.75" customHeight="1">
      <c r="A54" s="13">
        <v>1446</v>
      </c>
      <c r="B54" s="15"/>
      <c r="C54" s="15">
        <v>32</v>
      </c>
      <c r="D54" s="15">
        <v>1.59</v>
      </c>
      <c r="E54" s="15">
        <v>11.22</v>
      </c>
      <c r="F54" s="17">
        <f t="shared" si="0"/>
        <v>0.178398</v>
      </c>
      <c r="G54" s="14"/>
    </row>
    <row r="55" spans="1:28" ht="12.75" customHeight="1">
      <c r="A55" s="13">
        <v>1447</v>
      </c>
      <c r="B55" s="15"/>
      <c r="C55" s="15">
        <v>32</v>
      </c>
      <c r="D55" s="15">
        <v>1.59</v>
      </c>
      <c r="E55" s="15">
        <v>11.22</v>
      </c>
      <c r="F55" s="17">
        <f t="shared" si="0"/>
        <v>0.178398</v>
      </c>
      <c r="G55" s="14"/>
    </row>
    <row r="56" spans="1:28" ht="12.75" customHeight="1">
      <c r="A56" s="13">
        <v>1448</v>
      </c>
      <c r="B56" s="15"/>
      <c r="C56" s="15">
        <v>32</v>
      </c>
      <c r="D56" s="15">
        <v>1.59</v>
      </c>
      <c r="E56" s="15">
        <v>11.22</v>
      </c>
      <c r="F56" s="17">
        <f t="shared" si="0"/>
        <v>0.178398</v>
      </c>
      <c r="G56" s="14"/>
    </row>
    <row r="57" spans="1:28" ht="12.75" customHeight="1">
      <c r="A57" s="13">
        <v>1449</v>
      </c>
      <c r="B57" s="15"/>
      <c r="C57" s="15">
        <v>32</v>
      </c>
      <c r="D57" s="15">
        <v>1.59</v>
      </c>
      <c r="E57" s="15">
        <v>11.22</v>
      </c>
      <c r="F57" s="17">
        <f t="shared" si="0"/>
        <v>0.178398</v>
      </c>
      <c r="G57" s="14"/>
    </row>
    <row r="58" spans="1:28" ht="12.75" customHeight="1">
      <c r="A58" s="13">
        <v>1450</v>
      </c>
      <c r="B58" s="15"/>
      <c r="C58" s="15">
        <v>32</v>
      </c>
      <c r="D58" s="15">
        <v>1.67</v>
      </c>
      <c r="E58" s="15">
        <v>11.22</v>
      </c>
      <c r="F58" s="17">
        <f t="shared" si="0"/>
        <v>0.18737400000000001</v>
      </c>
      <c r="G58" s="14"/>
    </row>
    <row r="59" spans="1:28" ht="12.75" customHeight="1">
      <c r="A59" s="13">
        <v>1451</v>
      </c>
      <c r="B59" s="15"/>
      <c r="C59" s="15">
        <v>32</v>
      </c>
      <c r="D59" s="15">
        <v>1.67</v>
      </c>
      <c r="E59" s="15">
        <v>11.22</v>
      </c>
      <c r="F59" s="17">
        <f t="shared" si="0"/>
        <v>0.18737400000000001</v>
      </c>
      <c r="G59" s="14"/>
    </row>
    <row r="60" spans="1:28" ht="12.75" customHeight="1">
      <c r="A60" s="13">
        <v>1452</v>
      </c>
      <c r="B60" s="15"/>
      <c r="C60" s="15">
        <v>32</v>
      </c>
      <c r="D60" s="15">
        <v>1.67</v>
      </c>
      <c r="E60" s="15">
        <v>11.22</v>
      </c>
      <c r="F60" s="17">
        <f t="shared" si="0"/>
        <v>0.18737400000000001</v>
      </c>
      <c r="G60" s="14"/>
    </row>
    <row r="61" spans="1:28" ht="12.75" customHeight="1">
      <c r="A61" s="13">
        <v>1453</v>
      </c>
      <c r="B61" s="15"/>
      <c r="C61" s="15">
        <v>32</v>
      </c>
      <c r="D61" s="15">
        <v>1.635</v>
      </c>
      <c r="E61" s="15">
        <v>11.22</v>
      </c>
      <c r="F61" s="17">
        <f t="shared" si="0"/>
        <v>0.183447</v>
      </c>
      <c r="G61" s="14"/>
    </row>
    <row r="62" spans="1:28" ht="12.75" customHeight="1">
      <c r="A62" s="13">
        <v>1454</v>
      </c>
      <c r="B62" s="15"/>
      <c r="C62" s="15">
        <v>32</v>
      </c>
      <c r="D62" s="15">
        <v>1.575</v>
      </c>
      <c r="E62" s="15">
        <v>11.22</v>
      </c>
      <c r="F62" s="17">
        <f t="shared" si="0"/>
        <v>0.17671500000000001</v>
      </c>
      <c r="G62" s="14"/>
    </row>
    <row r="63" spans="1:28" ht="12.75" customHeight="1">
      <c r="A63" s="13">
        <v>1455</v>
      </c>
      <c r="B63" s="15"/>
      <c r="C63" s="15">
        <v>32</v>
      </c>
      <c r="D63" s="15">
        <v>1.575</v>
      </c>
      <c r="E63" s="15">
        <v>11.22</v>
      </c>
      <c r="F63" s="17">
        <f t="shared" si="0"/>
        <v>0.17671500000000001</v>
      </c>
      <c r="G63" s="14"/>
    </row>
    <row r="64" spans="1:28" ht="12.75" customHeight="1">
      <c r="A64" s="13">
        <v>1456</v>
      </c>
      <c r="B64" s="15"/>
      <c r="C64" s="15">
        <v>32</v>
      </c>
      <c r="D64" s="15">
        <v>1.575</v>
      </c>
      <c r="E64" s="15">
        <v>11.22</v>
      </c>
      <c r="F64" s="17">
        <f t="shared" si="0"/>
        <v>0.17671500000000001</v>
      </c>
      <c r="G64" s="14"/>
    </row>
    <row r="65" spans="1:7" ht="12.75" customHeight="1">
      <c r="A65" s="13">
        <v>1457</v>
      </c>
      <c r="B65" s="15"/>
      <c r="C65" s="15">
        <v>32</v>
      </c>
      <c r="D65" s="15">
        <v>1.5049999999999999</v>
      </c>
      <c r="E65" s="15">
        <v>11.22</v>
      </c>
      <c r="F65" s="17">
        <f t="shared" si="0"/>
        <v>0.16886099999999998</v>
      </c>
      <c r="G65" s="14"/>
    </row>
    <row r="66" spans="1:7" ht="12.75" customHeight="1">
      <c r="A66" s="13">
        <v>1458</v>
      </c>
      <c r="B66" s="15"/>
      <c r="C66" s="15">
        <v>32</v>
      </c>
      <c r="D66" s="15">
        <v>1.51</v>
      </c>
      <c r="E66" s="15">
        <v>11.22</v>
      </c>
      <c r="F66" s="17">
        <f t="shared" si="0"/>
        <v>0.16942199999999999</v>
      </c>
      <c r="G66" s="14"/>
    </row>
    <row r="67" spans="1:7" ht="12.75" customHeight="1">
      <c r="A67" s="13">
        <v>1459</v>
      </c>
      <c r="B67" s="15"/>
      <c r="C67" s="15">
        <v>32</v>
      </c>
      <c r="D67" s="15">
        <v>1.33</v>
      </c>
      <c r="E67" s="15">
        <v>11.22</v>
      </c>
      <c r="F67" s="17">
        <f t="shared" si="0"/>
        <v>0.149226</v>
      </c>
      <c r="G67" s="14"/>
    </row>
    <row r="68" spans="1:7" ht="12.75" customHeight="1">
      <c r="A68" s="13">
        <v>1460</v>
      </c>
      <c r="B68" s="15"/>
      <c r="C68" s="15">
        <v>32</v>
      </c>
      <c r="D68" s="15">
        <v>1.42</v>
      </c>
      <c r="E68" s="15">
        <v>11.22</v>
      </c>
      <c r="F68" s="17">
        <f t="shared" si="0"/>
        <v>0.15932399999999999</v>
      </c>
      <c r="G68" s="14"/>
    </row>
    <row r="69" spans="1:7" ht="12.75" customHeight="1">
      <c r="A69" s="13">
        <v>1461</v>
      </c>
      <c r="B69" s="15"/>
      <c r="C69" s="15">
        <v>32</v>
      </c>
      <c r="D69" s="15">
        <v>1.4</v>
      </c>
      <c r="E69" s="15">
        <v>11.22</v>
      </c>
      <c r="F69" s="17">
        <f t="shared" si="0"/>
        <v>0.15708</v>
      </c>
      <c r="G69" s="14"/>
    </row>
    <row r="70" spans="1:7" ht="12.75" customHeight="1">
      <c r="A70" s="13">
        <v>1462</v>
      </c>
      <c r="B70" s="15"/>
      <c r="C70" s="15">
        <v>32</v>
      </c>
      <c r="D70" s="15">
        <v>1.355</v>
      </c>
      <c r="E70" s="15">
        <v>11.22</v>
      </c>
      <c r="F70" s="17">
        <f t="shared" si="0"/>
        <v>0.152031</v>
      </c>
      <c r="G70" s="14"/>
    </row>
    <row r="71" spans="1:7" ht="12.75" customHeight="1">
      <c r="A71" s="13">
        <v>1463</v>
      </c>
      <c r="B71" s="15"/>
      <c r="C71" s="15">
        <v>32</v>
      </c>
      <c r="D71" s="15">
        <v>1.355</v>
      </c>
      <c r="E71" s="15">
        <v>11.22</v>
      </c>
      <c r="F71" s="17">
        <f t="shared" si="0"/>
        <v>0.152031</v>
      </c>
      <c r="G71" s="14"/>
    </row>
    <row r="72" spans="1:7" ht="12.75" customHeight="1">
      <c r="A72" s="13">
        <v>1464</v>
      </c>
      <c r="B72" s="15"/>
      <c r="C72" s="15">
        <v>40</v>
      </c>
      <c r="D72" s="15">
        <v>1.2649999999999999</v>
      </c>
      <c r="E72" s="15">
        <v>11.22</v>
      </c>
      <c r="F72" s="17">
        <f t="shared" ref="F72:F135" si="1">D72*E72/100</f>
        <v>0.14193299999999998</v>
      </c>
      <c r="G72" s="14"/>
    </row>
    <row r="73" spans="1:7" ht="12.75" customHeight="1">
      <c r="A73" s="13">
        <v>1465</v>
      </c>
      <c r="B73" s="15"/>
      <c r="C73" s="15">
        <v>40</v>
      </c>
      <c r="D73" s="15">
        <v>1.2949999999999999</v>
      </c>
      <c r="E73" s="15">
        <v>11.22</v>
      </c>
      <c r="F73" s="17">
        <f t="shared" si="1"/>
        <v>0.14529899999999998</v>
      </c>
      <c r="G73" s="14"/>
    </row>
    <row r="74" spans="1:7" ht="12.75" customHeight="1">
      <c r="A74" s="13">
        <v>1466</v>
      </c>
      <c r="B74" s="15"/>
      <c r="C74" s="15">
        <v>40</v>
      </c>
      <c r="D74" s="15">
        <v>1.2949999999999999</v>
      </c>
      <c r="E74" s="15">
        <v>11.22</v>
      </c>
      <c r="F74" s="17">
        <f t="shared" si="1"/>
        <v>0.14529899999999998</v>
      </c>
      <c r="G74" s="14"/>
    </row>
    <row r="75" spans="1:7" ht="12.75" customHeight="1">
      <c r="A75" s="13">
        <v>1467</v>
      </c>
      <c r="B75" s="15"/>
      <c r="C75" s="15">
        <v>40</v>
      </c>
      <c r="D75" s="15">
        <v>1.3049999999999999</v>
      </c>
      <c r="E75" s="15">
        <v>11.22</v>
      </c>
      <c r="F75" s="17">
        <f t="shared" si="1"/>
        <v>0.14642100000000002</v>
      </c>
      <c r="G75" s="14"/>
    </row>
    <row r="76" spans="1:7" ht="12.75" customHeight="1">
      <c r="A76" s="13">
        <v>1468</v>
      </c>
      <c r="B76" s="15"/>
      <c r="C76" s="15">
        <v>40</v>
      </c>
      <c r="D76" s="15">
        <v>1.28</v>
      </c>
      <c r="E76" s="15">
        <v>11.22</v>
      </c>
      <c r="F76" s="17">
        <f t="shared" si="1"/>
        <v>0.14361600000000002</v>
      </c>
      <c r="G76" s="14"/>
    </row>
    <row r="77" spans="1:7" ht="12.75" customHeight="1">
      <c r="A77" s="13">
        <v>1469</v>
      </c>
      <c r="B77" s="15"/>
      <c r="C77" s="15">
        <v>40</v>
      </c>
      <c r="D77" s="15">
        <v>1.29</v>
      </c>
      <c r="E77" s="15">
        <v>11.22</v>
      </c>
      <c r="F77" s="17">
        <f t="shared" si="1"/>
        <v>0.14473800000000001</v>
      </c>
      <c r="G77" s="14"/>
    </row>
    <row r="78" spans="1:7" ht="12.75" customHeight="1">
      <c r="A78" s="13">
        <v>1470</v>
      </c>
      <c r="B78" s="15"/>
      <c r="C78" s="15">
        <v>40</v>
      </c>
      <c r="D78" s="15">
        <v>1.28</v>
      </c>
      <c r="E78" s="15">
        <v>11.22</v>
      </c>
      <c r="F78" s="17">
        <f t="shared" si="1"/>
        <v>0.14361600000000002</v>
      </c>
      <c r="G78" s="14"/>
    </row>
    <row r="79" spans="1:7" ht="12.75" customHeight="1">
      <c r="A79" s="13">
        <v>1471</v>
      </c>
      <c r="B79" s="15"/>
      <c r="C79" s="15">
        <v>40</v>
      </c>
      <c r="D79" s="15">
        <v>1.28</v>
      </c>
      <c r="E79" s="15">
        <v>11.22</v>
      </c>
      <c r="F79" s="17">
        <f t="shared" si="1"/>
        <v>0.14361600000000002</v>
      </c>
      <c r="G79" s="14"/>
    </row>
    <row r="80" spans="1:7" ht="12.75" customHeight="1">
      <c r="A80" s="13">
        <v>1472</v>
      </c>
      <c r="B80" s="15"/>
      <c r="C80" s="15">
        <v>40</v>
      </c>
      <c r="D80" s="15">
        <v>1.28</v>
      </c>
      <c r="E80" s="15">
        <v>11.22</v>
      </c>
      <c r="F80" s="17">
        <f t="shared" si="1"/>
        <v>0.14361600000000002</v>
      </c>
      <c r="G80" s="14"/>
    </row>
    <row r="81" spans="1:7" ht="12.75" customHeight="1">
      <c r="A81" s="13">
        <v>1473</v>
      </c>
      <c r="B81" s="15"/>
      <c r="C81" s="15">
        <v>40</v>
      </c>
      <c r="D81" s="15">
        <v>1.28</v>
      </c>
      <c r="E81" s="15">
        <v>11.22</v>
      </c>
      <c r="F81" s="17">
        <f t="shared" si="1"/>
        <v>0.14361600000000002</v>
      </c>
      <c r="G81" s="14"/>
    </row>
    <row r="82" spans="1:7" ht="12.75" customHeight="1">
      <c r="A82" s="13">
        <v>1474</v>
      </c>
      <c r="B82" s="15"/>
      <c r="C82" s="15">
        <v>40</v>
      </c>
      <c r="D82" s="15">
        <v>1.28</v>
      </c>
      <c r="E82" s="15">
        <v>11.22</v>
      </c>
      <c r="F82" s="17">
        <f t="shared" si="1"/>
        <v>0.14361600000000002</v>
      </c>
      <c r="G82" s="14"/>
    </row>
    <row r="83" spans="1:7" ht="12.75" customHeight="1">
      <c r="A83" s="13">
        <v>1475</v>
      </c>
      <c r="B83" s="15"/>
      <c r="C83" s="15">
        <v>40</v>
      </c>
      <c r="D83" s="15">
        <v>1.29</v>
      </c>
      <c r="E83" s="15">
        <v>11.22</v>
      </c>
      <c r="F83" s="17">
        <f t="shared" si="1"/>
        <v>0.14473800000000001</v>
      </c>
      <c r="G83" s="14"/>
    </row>
    <row r="84" spans="1:7" ht="12.75" customHeight="1">
      <c r="A84" s="13">
        <v>1476</v>
      </c>
      <c r="B84" s="15"/>
      <c r="C84" s="15">
        <v>40</v>
      </c>
      <c r="D84" s="15">
        <v>1.28</v>
      </c>
      <c r="E84" s="15">
        <v>11.22</v>
      </c>
      <c r="F84" s="17">
        <f t="shared" si="1"/>
        <v>0.14361600000000002</v>
      </c>
      <c r="G84" s="14"/>
    </row>
    <row r="85" spans="1:7" ht="12.75" customHeight="1">
      <c r="A85" s="13">
        <v>1477</v>
      </c>
      <c r="B85" s="15"/>
      <c r="C85" s="15">
        <v>40</v>
      </c>
      <c r="D85" s="15">
        <v>1.26</v>
      </c>
      <c r="E85" s="15">
        <v>11.22</v>
      </c>
      <c r="F85" s="17">
        <f t="shared" si="1"/>
        <v>0.14137200000000003</v>
      </c>
      <c r="G85" s="14"/>
    </row>
    <row r="86" spans="1:7" ht="12.75" customHeight="1">
      <c r="A86" s="13">
        <v>1478</v>
      </c>
      <c r="B86" s="15"/>
      <c r="C86" s="15">
        <v>40</v>
      </c>
      <c r="D86" s="15">
        <v>1.26</v>
      </c>
      <c r="E86" s="15">
        <v>11.22</v>
      </c>
      <c r="F86" s="17">
        <f t="shared" si="1"/>
        <v>0.14137200000000003</v>
      </c>
      <c r="G86" s="14"/>
    </row>
    <row r="87" spans="1:7" ht="12.75" customHeight="1">
      <c r="A87" s="13">
        <v>1479</v>
      </c>
      <c r="B87" s="15"/>
      <c r="C87" s="15">
        <v>40</v>
      </c>
      <c r="D87" s="15">
        <v>1.26</v>
      </c>
      <c r="E87" s="15">
        <v>11.22</v>
      </c>
      <c r="F87" s="17">
        <f t="shared" si="1"/>
        <v>0.14137200000000003</v>
      </c>
      <c r="G87" s="14"/>
    </row>
    <row r="88" spans="1:7" ht="12.75" customHeight="1">
      <c r="A88" s="13">
        <v>1480</v>
      </c>
      <c r="B88" s="15"/>
      <c r="C88" s="15">
        <v>40</v>
      </c>
      <c r="D88" s="15">
        <v>1.26</v>
      </c>
      <c r="E88" s="15">
        <v>11.22</v>
      </c>
      <c r="F88" s="17">
        <f t="shared" si="1"/>
        <v>0.14137200000000003</v>
      </c>
      <c r="G88" s="14"/>
    </row>
    <row r="89" spans="1:7" ht="12.75" customHeight="1">
      <c r="A89" s="13">
        <v>1481</v>
      </c>
      <c r="B89" s="15"/>
      <c r="C89" s="15">
        <v>40</v>
      </c>
      <c r="D89" s="15">
        <v>1.26</v>
      </c>
      <c r="E89" s="15">
        <v>11.22</v>
      </c>
      <c r="F89" s="17">
        <f t="shared" si="1"/>
        <v>0.14137200000000003</v>
      </c>
      <c r="G89" s="14"/>
    </row>
    <row r="90" spans="1:7" ht="12.75" customHeight="1">
      <c r="A90" s="13">
        <v>1482</v>
      </c>
      <c r="B90" s="15"/>
      <c r="C90" s="15">
        <v>40</v>
      </c>
      <c r="D90" s="15">
        <v>1.26</v>
      </c>
      <c r="E90" s="15">
        <v>11.22</v>
      </c>
      <c r="F90" s="17">
        <f t="shared" si="1"/>
        <v>0.14137200000000003</v>
      </c>
      <c r="G90" s="14"/>
    </row>
    <row r="91" spans="1:7" ht="12.75" customHeight="1">
      <c r="A91" s="13">
        <v>1483</v>
      </c>
      <c r="B91" s="15"/>
      <c r="C91" s="15">
        <v>40</v>
      </c>
      <c r="D91" s="15">
        <v>1.26</v>
      </c>
      <c r="E91" s="15">
        <v>11.22</v>
      </c>
      <c r="F91" s="17">
        <f t="shared" si="1"/>
        <v>0.14137200000000003</v>
      </c>
      <c r="G91" s="14"/>
    </row>
    <row r="92" spans="1:7" ht="12.75" customHeight="1">
      <c r="A92" s="13">
        <v>1484</v>
      </c>
      <c r="B92" s="15"/>
      <c r="C92" s="15">
        <v>40</v>
      </c>
      <c r="D92" s="15">
        <v>1.26</v>
      </c>
      <c r="E92" s="15">
        <v>11.22</v>
      </c>
      <c r="F92" s="17">
        <f t="shared" si="1"/>
        <v>0.14137200000000003</v>
      </c>
      <c r="G92" s="14"/>
    </row>
    <row r="93" spans="1:7" ht="12.75" customHeight="1">
      <c r="A93" s="13">
        <v>1485</v>
      </c>
      <c r="B93" s="15"/>
      <c r="C93" s="15">
        <v>40</v>
      </c>
      <c r="D93" s="15">
        <v>1.26</v>
      </c>
      <c r="E93" s="15">
        <v>11.22</v>
      </c>
      <c r="F93" s="17">
        <f t="shared" si="1"/>
        <v>0.14137200000000003</v>
      </c>
      <c r="G93" s="14"/>
    </row>
    <row r="94" spans="1:7" ht="12.75" customHeight="1">
      <c r="A94" s="13">
        <v>1486</v>
      </c>
      <c r="B94" s="15"/>
      <c r="C94" s="15">
        <v>40</v>
      </c>
      <c r="D94" s="15">
        <v>1.26</v>
      </c>
      <c r="E94" s="15">
        <v>11.22</v>
      </c>
      <c r="F94" s="17">
        <f t="shared" si="1"/>
        <v>0.14137200000000003</v>
      </c>
      <c r="G94" s="14"/>
    </row>
    <row r="95" spans="1:7" ht="12.75" customHeight="1">
      <c r="A95" s="13">
        <v>1487</v>
      </c>
      <c r="B95" s="15"/>
      <c r="C95" s="15">
        <v>40</v>
      </c>
      <c r="D95" s="15">
        <v>1.24</v>
      </c>
      <c r="E95" s="15">
        <v>11.22</v>
      </c>
      <c r="F95" s="17">
        <f t="shared" si="1"/>
        <v>0.139128</v>
      </c>
      <c r="G95" s="14"/>
    </row>
    <row r="96" spans="1:7" ht="12.75" customHeight="1">
      <c r="A96" s="13">
        <v>1488</v>
      </c>
      <c r="B96" s="15"/>
      <c r="C96" s="15">
        <v>40</v>
      </c>
      <c r="D96" s="15">
        <v>1.22</v>
      </c>
      <c r="E96" s="15">
        <v>11.22</v>
      </c>
      <c r="F96" s="17">
        <f t="shared" si="1"/>
        <v>0.13688400000000001</v>
      </c>
      <c r="G96" s="14"/>
    </row>
    <row r="97" spans="1:7" ht="12.75" customHeight="1">
      <c r="A97" s="13">
        <v>1489</v>
      </c>
      <c r="B97" s="15"/>
      <c r="C97" s="15">
        <v>40</v>
      </c>
      <c r="D97" s="15">
        <v>1.22</v>
      </c>
      <c r="E97" s="15">
        <v>11.22</v>
      </c>
      <c r="F97" s="17">
        <f t="shared" si="1"/>
        <v>0.13688400000000001</v>
      </c>
      <c r="G97" s="14"/>
    </row>
    <row r="98" spans="1:7" ht="12.75" customHeight="1">
      <c r="A98" s="13">
        <v>1490</v>
      </c>
      <c r="B98" s="15"/>
      <c r="C98" s="15">
        <v>40</v>
      </c>
      <c r="D98" s="15">
        <v>1.2150000000000001</v>
      </c>
      <c r="E98" s="15">
        <v>11.22</v>
      </c>
      <c r="F98" s="17">
        <f t="shared" si="1"/>
        <v>0.13632300000000003</v>
      </c>
      <c r="G98" s="14"/>
    </row>
    <row r="99" spans="1:7" ht="12.75" customHeight="1">
      <c r="A99" s="13">
        <v>1491</v>
      </c>
      <c r="B99" s="15"/>
      <c r="C99" s="15">
        <v>40</v>
      </c>
      <c r="D99" s="15">
        <v>1.2150000000000001</v>
      </c>
      <c r="E99" s="15">
        <v>11.22</v>
      </c>
      <c r="F99" s="17">
        <f t="shared" si="1"/>
        <v>0.13632300000000003</v>
      </c>
      <c r="G99" s="14"/>
    </row>
    <row r="100" spans="1:7" ht="12.75" customHeight="1">
      <c r="A100" s="13">
        <v>1492</v>
      </c>
      <c r="B100" s="15"/>
      <c r="C100" s="15">
        <v>40</v>
      </c>
      <c r="D100" s="15">
        <v>1.22</v>
      </c>
      <c r="E100" s="15">
        <v>11.22</v>
      </c>
      <c r="F100" s="17">
        <f t="shared" si="1"/>
        <v>0.13688400000000001</v>
      </c>
      <c r="G100" s="14"/>
    </row>
    <row r="101" spans="1:7" ht="12.75" customHeight="1">
      <c r="A101" s="13">
        <v>1493</v>
      </c>
      <c r="B101" s="15"/>
      <c r="C101" s="15">
        <v>40</v>
      </c>
      <c r="D101" s="15">
        <v>1.22</v>
      </c>
      <c r="E101" s="15">
        <v>11.22</v>
      </c>
      <c r="F101" s="17">
        <f t="shared" si="1"/>
        <v>0.13688400000000001</v>
      </c>
      <c r="G101" s="14"/>
    </row>
    <row r="102" spans="1:7" ht="12.75" customHeight="1">
      <c r="A102" s="13">
        <v>1494</v>
      </c>
      <c r="B102" s="15"/>
      <c r="C102" s="15">
        <v>40</v>
      </c>
      <c r="D102" s="15">
        <v>1.22</v>
      </c>
      <c r="E102" s="15">
        <v>11.22</v>
      </c>
      <c r="F102" s="17">
        <f t="shared" si="1"/>
        <v>0.13688400000000001</v>
      </c>
      <c r="G102" s="14"/>
    </row>
    <row r="103" spans="1:7" ht="12.75" customHeight="1">
      <c r="A103" s="13">
        <v>1495</v>
      </c>
      <c r="B103" s="15"/>
      <c r="C103" s="15">
        <v>40</v>
      </c>
      <c r="D103" s="15">
        <v>1.22</v>
      </c>
      <c r="E103" s="15">
        <v>11.22</v>
      </c>
      <c r="F103" s="17">
        <f t="shared" si="1"/>
        <v>0.13688400000000001</v>
      </c>
      <c r="G103" s="14"/>
    </row>
    <row r="104" spans="1:7" ht="12.75" customHeight="1">
      <c r="A104" s="13">
        <v>1496</v>
      </c>
      <c r="B104" s="15"/>
      <c r="C104" s="15">
        <v>40</v>
      </c>
      <c r="D104" s="15">
        <v>1.2150000000000001</v>
      </c>
      <c r="E104" s="15">
        <v>11.22</v>
      </c>
      <c r="F104" s="17">
        <f t="shared" si="1"/>
        <v>0.13632300000000003</v>
      </c>
      <c r="G104" s="14"/>
    </row>
    <row r="105" spans="1:7" ht="12.75" customHeight="1">
      <c r="A105" s="13">
        <v>1497</v>
      </c>
      <c r="B105" s="15"/>
      <c r="C105" s="15">
        <v>40</v>
      </c>
      <c r="D105" s="15">
        <v>1.22</v>
      </c>
      <c r="E105" s="15">
        <v>11.22</v>
      </c>
      <c r="F105" s="17">
        <f t="shared" si="1"/>
        <v>0.13688400000000001</v>
      </c>
      <c r="G105" s="14"/>
    </row>
    <row r="106" spans="1:7" ht="12.75" customHeight="1">
      <c r="A106" s="13">
        <v>1498</v>
      </c>
      <c r="B106" s="15"/>
      <c r="C106" s="15">
        <v>40</v>
      </c>
      <c r="D106" s="15">
        <v>1.22</v>
      </c>
      <c r="E106" s="15">
        <v>11.22</v>
      </c>
      <c r="F106" s="17">
        <f t="shared" si="1"/>
        <v>0.13688400000000001</v>
      </c>
      <c r="G106" s="14"/>
    </row>
    <row r="107" spans="1:7" ht="12.75" customHeight="1">
      <c r="A107" s="13">
        <v>1499</v>
      </c>
      <c r="B107" s="15"/>
      <c r="C107" s="15">
        <v>40</v>
      </c>
      <c r="D107" s="15">
        <v>1.22</v>
      </c>
      <c r="E107" s="15">
        <v>11.22</v>
      </c>
      <c r="F107" s="17">
        <f t="shared" si="1"/>
        <v>0.13688400000000001</v>
      </c>
      <c r="G107" s="14"/>
    </row>
    <row r="108" spans="1:7" ht="12.75" customHeight="1">
      <c r="A108" s="13">
        <v>1500</v>
      </c>
      <c r="B108" s="15"/>
      <c r="C108" s="15">
        <v>40</v>
      </c>
      <c r="D108" s="15">
        <v>1.22</v>
      </c>
      <c r="E108" s="15">
        <v>11.22</v>
      </c>
      <c r="F108" s="17">
        <f t="shared" si="1"/>
        <v>0.13688400000000001</v>
      </c>
      <c r="G108" s="14"/>
    </row>
    <row r="109" spans="1:7" ht="12.75" customHeight="1">
      <c r="A109" s="13">
        <v>1501</v>
      </c>
      <c r="B109" s="15"/>
      <c r="C109" s="15">
        <v>40</v>
      </c>
      <c r="D109" s="15">
        <v>1.22</v>
      </c>
      <c r="E109" s="15">
        <v>11.22</v>
      </c>
      <c r="F109" s="17">
        <f t="shared" si="1"/>
        <v>0.13688400000000001</v>
      </c>
      <c r="G109" s="14"/>
    </row>
    <row r="110" spans="1:7" ht="12.75" customHeight="1">
      <c r="A110" s="13">
        <v>1502</v>
      </c>
      <c r="B110" s="15"/>
      <c r="C110" s="15">
        <v>40</v>
      </c>
      <c r="D110" s="15">
        <v>1.22</v>
      </c>
      <c r="E110" s="15">
        <v>11.22</v>
      </c>
      <c r="F110" s="17">
        <f t="shared" si="1"/>
        <v>0.13688400000000001</v>
      </c>
      <c r="G110" s="14"/>
    </row>
    <row r="111" spans="1:7" ht="12.75" customHeight="1">
      <c r="A111" s="13">
        <v>1503</v>
      </c>
      <c r="B111" s="15"/>
      <c r="C111" s="15">
        <v>40</v>
      </c>
      <c r="D111" s="15">
        <v>1.22</v>
      </c>
      <c r="E111" s="15">
        <v>11.22</v>
      </c>
      <c r="F111" s="17">
        <f t="shared" si="1"/>
        <v>0.13688400000000001</v>
      </c>
      <c r="G111" s="14"/>
    </row>
    <row r="112" spans="1:7" ht="12.75" customHeight="1">
      <c r="A112" s="13">
        <v>1504</v>
      </c>
      <c r="B112" s="15"/>
      <c r="C112" s="15">
        <v>40</v>
      </c>
      <c r="D112" s="15">
        <v>1.22</v>
      </c>
      <c r="E112" s="15">
        <v>11.22</v>
      </c>
      <c r="F112" s="17">
        <f t="shared" si="1"/>
        <v>0.13688400000000001</v>
      </c>
      <c r="G112" s="14"/>
    </row>
    <row r="113" spans="1:7" ht="12.75" customHeight="1">
      <c r="A113" s="13">
        <v>1505</v>
      </c>
      <c r="B113" s="15"/>
      <c r="C113" s="15">
        <v>40</v>
      </c>
      <c r="D113" s="15">
        <v>1.22</v>
      </c>
      <c r="E113" s="15">
        <v>11.22</v>
      </c>
      <c r="F113" s="17">
        <f t="shared" si="1"/>
        <v>0.13688400000000001</v>
      </c>
      <c r="G113" s="14"/>
    </row>
    <row r="114" spans="1:7" ht="12.75" customHeight="1">
      <c r="A114" s="13">
        <v>1506</v>
      </c>
      <c r="B114" s="15"/>
      <c r="C114" s="15">
        <v>40</v>
      </c>
      <c r="D114" s="15">
        <v>1.22</v>
      </c>
      <c r="E114" s="15">
        <v>11.22</v>
      </c>
      <c r="F114" s="17">
        <f t="shared" si="1"/>
        <v>0.13688400000000001</v>
      </c>
      <c r="G114" s="14"/>
    </row>
    <row r="115" spans="1:7" ht="12.75" customHeight="1">
      <c r="A115" s="13">
        <v>1507</v>
      </c>
      <c r="B115" s="15"/>
      <c r="C115" s="15">
        <v>40</v>
      </c>
      <c r="D115" s="15">
        <v>1.22</v>
      </c>
      <c r="E115" s="15">
        <v>11.22</v>
      </c>
      <c r="F115" s="17">
        <f t="shared" si="1"/>
        <v>0.13688400000000001</v>
      </c>
      <c r="G115" s="14"/>
    </row>
    <row r="116" spans="1:7" ht="12.75" customHeight="1">
      <c r="A116" s="13">
        <v>1508</v>
      </c>
      <c r="B116" s="15"/>
      <c r="C116" s="15">
        <v>40</v>
      </c>
      <c r="D116" s="15">
        <v>1.22</v>
      </c>
      <c r="E116" s="15">
        <v>11.22</v>
      </c>
      <c r="F116" s="17">
        <f t="shared" si="1"/>
        <v>0.13688400000000001</v>
      </c>
      <c r="G116" s="14"/>
    </row>
    <row r="117" spans="1:7" ht="12.75" customHeight="1">
      <c r="A117" s="13">
        <v>1509</v>
      </c>
      <c r="B117" s="15"/>
      <c r="C117" s="15">
        <v>40</v>
      </c>
      <c r="D117" s="15">
        <v>1.22</v>
      </c>
      <c r="E117" s="15">
        <v>11.22</v>
      </c>
      <c r="F117" s="17">
        <f t="shared" si="1"/>
        <v>0.13688400000000001</v>
      </c>
      <c r="G117" s="14"/>
    </row>
    <row r="118" spans="1:7" ht="12.75" customHeight="1">
      <c r="A118" s="13">
        <v>1510</v>
      </c>
      <c r="B118" s="15"/>
      <c r="C118" s="15">
        <v>40</v>
      </c>
      <c r="D118" s="15">
        <v>1.22</v>
      </c>
      <c r="E118" s="15">
        <v>11.22</v>
      </c>
      <c r="F118" s="17">
        <f t="shared" si="1"/>
        <v>0.13688400000000001</v>
      </c>
      <c r="G118" s="14"/>
    </row>
    <row r="119" spans="1:7" ht="12.75" customHeight="1">
      <c r="A119" s="13">
        <v>1511</v>
      </c>
      <c r="B119" s="15"/>
      <c r="C119" s="15">
        <v>40</v>
      </c>
      <c r="D119" s="15">
        <v>1.22</v>
      </c>
      <c r="E119" s="15">
        <v>11.22</v>
      </c>
      <c r="F119" s="17">
        <f t="shared" si="1"/>
        <v>0.13688400000000001</v>
      </c>
      <c r="G119" s="14"/>
    </row>
    <row r="120" spans="1:7" ht="12.75" customHeight="1">
      <c r="A120" s="13">
        <v>1512</v>
      </c>
      <c r="B120" s="15"/>
      <c r="C120" s="15">
        <v>40</v>
      </c>
      <c r="D120" s="15">
        <v>1.22</v>
      </c>
      <c r="E120" s="15">
        <v>11.22</v>
      </c>
      <c r="F120" s="17">
        <f t="shared" si="1"/>
        <v>0.13688400000000001</v>
      </c>
      <c r="G120" s="14"/>
    </row>
    <row r="121" spans="1:7" ht="12.75" customHeight="1">
      <c r="A121" s="13">
        <v>1513</v>
      </c>
      <c r="B121" s="15"/>
      <c r="C121" s="15">
        <v>40</v>
      </c>
      <c r="D121" s="15">
        <v>1.22</v>
      </c>
      <c r="E121" s="15">
        <v>11.22</v>
      </c>
      <c r="F121" s="17">
        <f t="shared" si="1"/>
        <v>0.13688400000000001</v>
      </c>
      <c r="G121" s="14"/>
    </row>
    <row r="122" spans="1:7" ht="12.75" customHeight="1">
      <c r="A122" s="13">
        <v>1514</v>
      </c>
      <c r="B122" s="15"/>
      <c r="C122" s="15">
        <v>40</v>
      </c>
      <c r="D122" s="15">
        <v>1.22</v>
      </c>
      <c r="E122" s="15">
        <v>11.22</v>
      </c>
      <c r="F122" s="17">
        <f t="shared" si="1"/>
        <v>0.13688400000000001</v>
      </c>
      <c r="G122" s="14"/>
    </row>
    <row r="123" spans="1:7" ht="12.75" customHeight="1">
      <c r="A123" s="13">
        <v>1515</v>
      </c>
      <c r="B123" s="15"/>
      <c r="C123" s="15">
        <v>40</v>
      </c>
      <c r="D123" s="15">
        <v>1.22</v>
      </c>
      <c r="E123" s="15">
        <v>11.22</v>
      </c>
      <c r="F123" s="17">
        <f t="shared" si="1"/>
        <v>0.13688400000000001</v>
      </c>
      <c r="G123" s="14"/>
    </row>
    <row r="124" spans="1:7" ht="12.75" customHeight="1">
      <c r="A124" s="13">
        <v>1516</v>
      </c>
      <c r="B124" s="15"/>
      <c r="C124" s="15">
        <v>40</v>
      </c>
      <c r="D124" s="15">
        <v>1.22</v>
      </c>
      <c r="E124" s="15">
        <v>11.22</v>
      </c>
      <c r="F124" s="17">
        <f t="shared" si="1"/>
        <v>0.13688400000000001</v>
      </c>
      <c r="G124" s="14"/>
    </row>
    <row r="125" spans="1:7" ht="12.75" customHeight="1">
      <c r="A125" s="13">
        <v>1517</v>
      </c>
      <c r="B125" s="15"/>
      <c r="C125" s="15">
        <v>40</v>
      </c>
      <c r="D125" s="15">
        <v>1.22</v>
      </c>
      <c r="E125" s="15">
        <v>11.22</v>
      </c>
      <c r="F125" s="17">
        <f t="shared" si="1"/>
        <v>0.13688400000000001</v>
      </c>
      <c r="G125" s="14"/>
    </row>
    <row r="126" spans="1:7" ht="12.75" customHeight="1">
      <c r="A126" s="13">
        <v>1518</v>
      </c>
      <c r="B126" s="15"/>
      <c r="C126" s="15">
        <v>40</v>
      </c>
      <c r="D126" s="15">
        <v>1.22</v>
      </c>
      <c r="E126" s="15">
        <v>11.22</v>
      </c>
      <c r="F126" s="17">
        <f t="shared" si="1"/>
        <v>0.13688400000000001</v>
      </c>
      <c r="G126" s="14"/>
    </row>
    <row r="127" spans="1:7" ht="12.75" customHeight="1">
      <c r="A127" s="13">
        <v>1519</v>
      </c>
      <c r="B127" s="15"/>
      <c r="C127" s="15">
        <v>40</v>
      </c>
      <c r="D127" s="15">
        <v>1.22</v>
      </c>
      <c r="E127" s="15">
        <v>11.22</v>
      </c>
      <c r="F127" s="17">
        <f t="shared" si="1"/>
        <v>0.13688400000000001</v>
      </c>
      <c r="G127" s="14"/>
    </row>
    <row r="128" spans="1:7" ht="12.75" customHeight="1">
      <c r="A128" s="13">
        <v>1520</v>
      </c>
      <c r="B128" s="15"/>
      <c r="C128" s="15">
        <v>40</v>
      </c>
      <c r="D128" s="15">
        <v>1.22</v>
      </c>
      <c r="E128" s="15">
        <v>11.22</v>
      </c>
      <c r="F128" s="17">
        <f t="shared" si="1"/>
        <v>0.13688400000000001</v>
      </c>
      <c r="G128" s="14"/>
    </row>
    <row r="129" spans="1:7" ht="12.75" customHeight="1">
      <c r="A129" s="13">
        <v>1521</v>
      </c>
      <c r="B129" s="15"/>
      <c r="C129" s="15">
        <v>40</v>
      </c>
      <c r="D129" s="15">
        <v>1.22</v>
      </c>
      <c r="E129" s="15">
        <v>11.08</v>
      </c>
      <c r="F129" s="17">
        <f t="shared" si="1"/>
        <v>0.13517599999999999</v>
      </c>
      <c r="G129" s="14"/>
    </row>
    <row r="130" spans="1:7" ht="12.75" customHeight="1">
      <c r="A130" s="13">
        <v>1522</v>
      </c>
      <c r="B130" s="15"/>
      <c r="C130" s="15">
        <v>40</v>
      </c>
      <c r="D130" s="15">
        <v>1.17</v>
      </c>
      <c r="E130" s="15">
        <v>11.08</v>
      </c>
      <c r="F130" s="17">
        <f t="shared" si="1"/>
        <v>0.129636</v>
      </c>
      <c r="G130" s="14"/>
    </row>
    <row r="131" spans="1:7" ht="12.75" customHeight="1">
      <c r="A131" s="13">
        <v>1523</v>
      </c>
      <c r="B131" s="15"/>
      <c r="C131" s="15">
        <v>40</v>
      </c>
      <c r="D131" s="15">
        <v>1.17</v>
      </c>
      <c r="E131" s="15">
        <v>11.08</v>
      </c>
      <c r="F131" s="17">
        <f t="shared" si="1"/>
        <v>0.129636</v>
      </c>
      <c r="G131" s="14"/>
    </row>
    <row r="132" spans="1:7" ht="12.75" customHeight="1">
      <c r="A132" s="13">
        <v>1524</v>
      </c>
      <c r="B132" s="15"/>
      <c r="C132" s="15">
        <v>40</v>
      </c>
      <c r="D132" s="15">
        <v>1.17</v>
      </c>
      <c r="E132" s="15">
        <v>11.08</v>
      </c>
      <c r="F132" s="17">
        <f t="shared" si="1"/>
        <v>0.129636</v>
      </c>
      <c r="G132" s="14"/>
    </row>
    <row r="133" spans="1:7" ht="12.75" customHeight="1">
      <c r="A133" s="13">
        <v>1525</v>
      </c>
      <c r="B133" s="15"/>
      <c r="C133" s="15">
        <v>40</v>
      </c>
      <c r="D133" s="15">
        <v>1.1499999999999999</v>
      </c>
      <c r="E133" s="15">
        <v>11.08</v>
      </c>
      <c r="F133" s="17">
        <f t="shared" si="1"/>
        <v>0.12741999999999998</v>
      </c>
      <c r="G133" s="14"/>
    </row>
    <row r="134" spans="1:7" ht="12.75" customHeight="1">
      <c r="A134" s="13">
        <v>1526</v>
      </c>
      <c r="B134" s="15"/>
      <c r="C134" s="15">
        <v>45</v>
      </c>
      <c r="D134" s="15">
        <v>1.1499999999999999</v>
      </c>
      <c r="E134" s="15">
        <v>11.08</v>
      </c>
      <c r="F134" s="17">
        <f t="shared" si="1"/>
        <v>0.12741999999999998</v>
      </c>
      <c r="G134" s="14"/>
    </row>
    <row r="135" spans="1:7" ht="12.75" customHeight="1">
      <c r="A135" s="13">
        <v>1527</v>
      </c>
      <c r="B135" s="15"/>
      <c r="C135" s="15">
        <v>45</v>
      </c>
      <c r="D135" s="15">
        <v>1.1499999999999999</v>
      </c>
      <c r="E135" s="15">
        <v>11.08</v>
      </c>
      <c r="F135" s="17">
        <f t="shared" si="1"/>
        <v>0.12741999999999998</v>
      </c>
      <c r="G135" s="14"/>
    </row>
    <row r="136" spans="1:7" ht="12.75" customHeight="1">
      <c r="A136" s="13">
        <v>1528</v>
      </c>
      <c r="B136" s="15"/>
      <c r="C136" s="15">
        <v>45</v>
      </c>
      <c r="D136" s="15">
        <v>1.1499999999999999</v>
      </c>
      <c r="E136" s="15">
        <v>11.08</v>
      </c>
      <c r="F136" s="17">
        <f t="shared" ref="F136:F199" si="2">D136*E136/100</f>
        <v>0.12741999999999998</v>
      </c>
      <c r="G136" s="14"/>
    </row>
    <row r="137" spans="1:7" ht="12.75" customHeight="1">
      <c r="A137" s="13">
        <v>1529</v>
      </c>
      <c r="B137" s="15"/>
      <c r="C137" s="15">
        <v>45</v>
      </c>
      <c r="D137" s="15">
        <v>1.1499999999999999</v>
      </c>
      <c r="E137" s="15">
        <v>11.08</v>
      </c>
      <c r="F137" s="17">
        <f t="shared" si="2"/>
        <v>0.12741999999999998</v>
      </c>
      <c r="G137" s="14"/>
    </row>
    <row r="138" spans="1:7" ht="12.75" customHeight="1">
      <c r="A138" s="13">
        <v>1530</v>
      </c>
      <c r="B138" s="15"/>
      <c r="C138" s="15">
        <v>45</v>
      </c>
      <c r="D138" s="15">
        <v>1.1499999999999999</v>
      </c>
      <c r="E138" s="15">
        <v>11.08</v>
      </c>
      <c r="F138" s="17">
        <f t="shared" si="2"/>
        <v>0.12741999999999998</v>
      </c>
      <c r="G138" s="14"/>
    </row>
    <row r="139" spans="1:7" ht="12.75" customHeight="1">
      <c r="A139" s="13">
        <v>1531</v>
      </c>
      <c r="B139" s="15"/>
      <c r="C139" s="15">
        <v>45</v>
      </c>
      <c r="D139" s="15">
        <v>1.1499999999999999</v>
      </c>
      <c r="E139" s="15">
        <v>10.98</v>
      </c>
      <c r="F139" s="17">
        <f t="shared" si="2"/>
        <v>0.12626999999999999</v>
      </c>
      <c r="G139" s="14"/>
    </row>
    <row r="140" spans="1:7" ht="12.75" customHeight="1">
      <c r="A140" s="13">
        <v>1532</v>
      </c>
      <c r="B140" s="15"/>
      <c r="C140" s="15">
        <v>45</v>
      </c>
      <c r="D140" s="15">
        <v>1.1499999999999999</v>
      </c>
      <c r="E140" s="15">
        <v>10.98</v>
      </c>
      <c r="F140" s="17">
        <f t="shared" si="2"/>
        <v>0.12626999999999999</v>
      </c>
      <c r="G140" s="14"/>
    </row>
    <row r="141" spans="1:7" ht="12.75" customHeight="1">
      <c r="A141" s="13">
        <v>1533</v>
      </c>
      <c r="B141" s="15"/>
      <c r="C141" s="15">
        <v>45</v>
      </c>
      <c r="D141" s="15">
        <v>1.1499999999999999</v>
      </c>
      <c r="E141" s="15">
        <v>10.98</v>
      </c>
      <c r="F141" s="17">
        <f t="shared" si="2"/>
        <v>0.12626999999999999</v>
      </c>
      <c r="G141" s="14"/>
    </row>
    <row r="142" spans="1:7" ht="12.75" customHeight="1">
      <c r="A142" s="13">
        <v>1534</v>
      </c>
      <c r="B142" s="15"/>
      <c r="C142" s="15">
        <v>45</v>
      </c>
      <c r="D142" s="15">
        <v>1.1499999999999999</v>
      </c>
      <c r="E142" s="15">
        <v>10.98</v>
      </c>
      <c r="F142" s="17">
        <f t="shared" si="2"/>
        <v>0.12626999999999999</v>
      </c>
      <c r="G142" s="14"/>
    </row>
    <row r="143" spans="1:7" ht="12.75" customHeight="1">
      <c r="A143" s="13">
        <v>1535</v>
      </c>
      <c r="B143" s="15"/>
      <c r="C143" s="15">
        <v>45</v>
      </c>
      <c r="D143" s="15">
        <v>1.1499999999999999</v>
      </c>
      <c r="E143" s="15">
        <v>10.98</v>
      </c>
      <c r="F143" s="17">
        <f t="shared" si="2"/>
        <v>0.12626999999999999</v>
      </c>
      <c r="G143" s="14"/>
    </row>
    <row r="144" spans="1:7" ht="12.75" customHeight="1">
      <c r="A144" s="13">
        <v>1536</v>
      </c>
      <c r="B144" s="15"/>
      <c r="C144" s="15">
        <v>45</v>
      </c>
      <c r="D144" s="15">
        <v>1.1499999999999999</v>
      </c>
      <c r="E144" s="15">
        <v>10.98</v>
      </c>
      <c r="F144" s="17">
        <f t="shared" si="2"/>
        <v>0.12626999999999999</v>
      </c>
      <c r="G144" s="14"/>
    </row>
    <row r="145" spans="1:7" ht="12.75" customHeight="1">
      <c r="A145" s="13">
        <v>1537</v>
      </c>
      <c r="B145" s="15"/>
      <c r="C145" s="15">
        <v>45</v>
      </c>
      <c r="D145" s="15">
        <v>1.1499999999999999</v>
      </c>
      <c r="E145" s="15">
        <v>10.98</v>
      </c>
      <c r="F145" s="17">
        <f t="shared" si="2"/>
        <v>0.12626999999999999</v>
      </c>
      <c r="G145" s="14"/>
    </row>
    <row r="146" spans="1:7" ht="12.75" customHeight="1">
      <c r="A146" s="13">
        <v>1538</v>
      </c>
      <c r="B146" s="15"/>
      <c r="C146" s="15">
        <v>45</v>
      </c>
      <c r="D146" s="15">
        <v>1.1499999999999999</v>
      </c>
      <c r="E146" s="15">
        <v>10.98</v>
      </c>
      <c r="F146" s="17">
        <f t="shared" si="2"/>
        <v>0.12626999999999999</v>
      </c>
      <c r="G146" s="14"/>
    </row>
    <row r="147" spans="1:7" ht="12.75" customHeight="1">
      <c r="A147" s="13">
        <v>1539</v>
      </c>
      <c r="B147" s="15"/>
      <c r="C147" s="15">
        <v>45</v>
      </c>
      <c r="D147" s="15">
        <v>1.1499999999999999</v>
      </c>
      <c r="E147" s="15">
        <v>10.98</v>
      </c>
      <c r="F147" s="17">
        <f t="shared" si="2"/>
        <v>0.12626999999999999</v>
      </c>
      <c r="G147" s="14"/>
    </row>
    <row r="148" spans="1:7" ht="12.75" customHeight="1">
      <c r="A148" s="13">
        <v>1540</v>
      </c>
      <c r="B148" s="15"/>
      <c r="C148" s="15">
        <v>45</v>
      </c>
      <c r="D148" s="15">
        <v>1.05</v>
      </c>
      <c r="E148" s="15">
        <v>10.98</v>
      </c>
      <c r="F148" s="17">
        <f t="shared" si="2"/>
        <v>0.11529000000000002</v>
      </c>
      <c r="G148" s="14"/>
    </row>
    <row r="149" spans="1:7" ht="12.75" customHeight="1">
      <c r="A149" s="13">
        <v>1541</v>
      </c>
      <c r="B149" s="15"/>
      <c r="C149" s="15">
        <v>45</v>
      </c>
      <c r="D149" s="15">
        <v>1.05</v>
      </c>
      <c r="E149" s="15">
        <v>10.98</v>
      </c>
      <c r="F149" s="17">
        <f t="shared" si="2"/>
        <v>0.11529000000000002</v>
      </c>
      <c r="G149" s="14"/>
    </row>
    <row r="150" spans="1:7" ht="12.75" customHeight="1">
      <c r="A150" s="13">
        <v>1542</v>
      </c>
      <c r="B150" s="15"/>
      <c r="C150" s="15">
        <v>64.2</v>
      </c>
      <c r="D150" s="15">
        <v>1.05</v>
      </c>
      <c r="E150" s="15">
        <v>10.98</v>
      </c>
      <c r="F150" s="17">
        <f t="shared" si="2"/>
        <v>0.11529000000000002</v>
      </c>
      <c r="G150" s="14"/>
    </row>
    <row r="151" spans="1:7" ht="12.75" customHeight="1">
      <c r="A151" s="13">
        <v>1543</v>
      </c>
      <c r="B151" s="15"/>
      <c r="C151" s="15">
        <v>64.2</v>
      </c>
      <c r="D151" s="15">
        <v>1.02</v>
      </c>
      <c r="E151" s="15">
        <v>10.98</v>
      </c>
      <c r="F151" s="17">
        <f t="shared" si="2"/>
        <v>0.111996</v>
      </c>
      <c r="G151" s="14"/>
    </row>
    <row r="152" spans="1:7" ht="12.75" customHeight="1">
      <c r="A152" s="13">
        <v>1544</v>
      </c>
      <c r="B152" s="15"/>
      <c r="C152" s="15">
        <v>59.2</v>
      </c>
      <c r="D152" s="15">
        <v>1.02</v>
      </c>
      <c r="E152" s="15">
        <v>10.98</v>
      </c>
      <c r="F152" s="17">
        <f t="shared" si="2"/>
        <v>0.111996</v>
      </c>
      <c r="G152" s="14"/>
    </row>
    <row r="153" spans="1:7" ht="12.75" customHeight="1">
      <c r="A153" s="13">
        <v>1545</v>
      </c>
      <c r="B153" s="15"/>
      <c r="C153" s="15">
        <v>88.8</v>
      </c>
      <c r="D153" s="15">
        <v>1.02</v>
      </c>
      <c r="E153" s="15">
        <v>10.98</v>
      </c>
      <c r="F153" s="17">
        <f t="shared" si="2"/>
        <v>0.111996</v>
      </c>
      <c r="G153" s="14"/>
    </row>
    <row r="154" spans="1:7" ht="12.75" customHeight="1">
      <c r="A154" s="13">
        <v>1546</v>
      </c>
      <c r="B154" s="15"/>
      <c r="C154" s="15">
        <v>133.19999999999999</v>
      </c>
      <c r="D154" s="15">
        <v>1.02</v>
      </c>
      <c r="E154" s="15">
        <v>10.98</v>
      </c>
      <c r="F154" s="17">
        <f t="shared" si="2"/>
        <v>0.111996</v>
      </c>
      <c r="G154" s="14"/>
    </row>
    <row r="155" spans="1:7" ht="12.75" customHeight="1">
      <c r="A155" s="13">
        <v>1547</v>
      </c>
      <c r="B155" s="15"/>
      <c r="C155" s="15">
        <v>133.19999999999999</v>
      </c>
      <c r="D155" s="15">
        <v>1.02</v>
      </c>
      <c r="E155" s="15">
        <v>10.98</v>
      </c>
      <c r="F155" s="17">
        <f t="shared" si="2"/>
        <v>0.111996</v>
      </c>
      <c r="G155" s="14"/>
    </row>
    <row r="156" spans="1:7" ht="12.75" customHeight="1">
      <c r="A156" s="13">
        <v>1548</v>
      </c>
      <c r="B156" s="15"/>
      <c r="C156" s="15">
        <v>133.19999999999999</v>
      </c>
      <c r="D156" s="15">
        <v>1.02</v>
      </c>
      <c r="E156" s="15">
        <v>10.98</v>
      </c>
      <c r="F156" s="17">
        <f t="shared" si="2"/>
        <v>0.111996</v>
      </c>
      <c r="G156" s="14"/>
    </row>
    <row r="157" spans="1:7" ht="12.75" customHeight="1">
      <c r="A157" s="13">
        <v>1549</v>
      </c>
      <c r="B157" s="15"/>
      <c r="C157" s="15">
        <v>133.19999999999999</v>
      </c>
      <c r="D157" s="15">
        <v>1.02</v>
      </c>
      <c r="E157" s="15">
        <v>10.98</v>
      </c>
      <c r="F157" s="17">
        <f t="shared" si="2"/>
        <v>0.111996</v>
      </c>
      <c r="G157" s="14"/>
    </row>
    <row r="158" spans="1:7" ht="12.75" customHeight="1">
      <c r="A158" s="13">
        <v>1550</v>
      </c>
      <c r="B158" s="15"/>
      <c r="C158" s="15">
        <v>133.19999999999999</v>
      </c>
      <c r="D158" s="15">
        <v>1.02</v>
      </c>
      <c r="E158" s="15">
        <v>10.98</v>
      </c>
      <c r="F158" s="17">
        <f t="shared" si="2"/>
        <v>0.111996</v>
      </c>
      <c r="G158" s="14"/>
    </row>
    <row r="159" spans="1:7" ht="12.75" customHeight="1">
      <c r="A159" s="13">
        <v>1551</v>
      </c>
      <c r="B159" s="15"/>
      <c r="C159" s="15">
        <v>266.39999999999998</v>
      </c>
      <c r="D159" s="15">
        <v>1.02</v>
      </c>
      <c r="E159" s="15">
        <v>11.23</v>
      </c>
      <c r="F159" s="17">
        <f t="shared" si="2"/>
        <v>0.11454600000000001</v>
      </c>
      <c r="G159" s="14"/>
    </row>
    <row r="160" spans="1:7" ht="12.75" customHeight="1">
      <c r="A160" s="13">
        <v>1552</v>
      </c>
      <c r="B160" s="15"/>
      <c r="C160" s="15">
        <v>60.1</v>
      </c>
      <c r="D160" s="15">
        <v>1.02</v>
      </c>
      <c r="E160" s="15">
        <v>11.23</v>
      </c>
      <c r="F160" s="17">
        <f t="shared" si="2"/>
        <v>0.11454600000000001</v>
      </c>
      <c r="G160" s="14"/>
    </row>
    <row r="161" spans="1:7" ht="12.75" customHeight="1">
      <c r="A161" s="13">
        <v>1553</v>
      </c>
      <c r="B161" s="15"/>
      <c r="C161" s="15">
        <v>60.5</v>
      </c>
      <c r="D161" s="15">
        <v>1.02</v>
      </c>
      <c r="E161" s="15">
        <v>11.23</v>
      </c>
      <c r="F161" s="17">
        <f t="shared" si="2"/>
        <v>0.11454600000000001</v>
      </c>
      <c r="G161" s="14"/>
    </row>
    <row r="162" spans="1:7" ht="12.75" customHeight="1">
      <c r="A162" s="13">
        <v>1554</v>
      </c>
      <c r="B162" s="15"/>
      <c r="C162" s="15">
        <v>60.5</v>
      </c>
      <c r="D162" s="15">
        <v>1.02</v>
      </c>
      <c r="E162" s="15">
        <v>11.23</v>
      </c>
      <c r="F162" s="17">
        <f t="shared" si="2"/>
        <v>0.11454600000000001</v>
      </c>
      <c r="G162" s="14"/>
    </row>
    <row r="163" spans="1:7" ht="12.75" customHeight="1">
      <c r="A163" s="13">
        <v>1555</v>
      </c>
      <c r="B163" s="15"/>
      <c r="C163" s="15">
        <v>60.5</v>
      </c>
      <c r="D163" s="15">
        <v>1.02</v>
      </c>
      <c r="E163" s="15">
        <v>11.23</v>
      </c>
      <c r="F163" s="17">
        <f t="shared" si="2"/>
        <v>0.11454600000000001</v>
      </c>
      <c r="G163" s="14"/>
    </row>
    <row r="164" spans="1:7" ht="12.75" customHeight="1">
      <c r="A164" s="13">
        <v>1556</v>
      </c>
      <c r="B164" s="15"/>
      <c r="C164" s="15">
        <v>60.5</v>
      </c>
      <c r="D164" s="15">
        <v>1.02</v>
      </c>
      <c r="E164" s="15">
        <v>11.23</v>
      </c>
      <c r="F164" s="17">
        <f t="shared" si="2"/>
        <v>0.11454600000000001</v>
      </c>
      <c r="G164" s="14"/>
    </row>
    <row r="165" spans="1:7" ht="12.75" customHeight="1">
      <c r="A165" s="13">
        <v>1557</v>
      </c>
      <c r="B165" s="15"/>
      <c r="C165" s="15">
        <v>60.5</v>
      </c>
      <c r="D165" s="15">
        <v>0.99</v>
      </c>
      <c r="E165" s="15">
        <v>11.23</v>
      </c>
      <c r="F165" s="17">
        <f t="shared" si="2"/>
        <v>0.11117700000000001</v>
      </c>
      <c r="G165" s="14"/>
    </row>
    <row r="166" spans="1:7" ht="12.75" customHeight="1">
      <c r="A166" s="13">
        <v>1558</v>
      </c>
      <c r="B166" s="15"/>
      <c r="C166" s="15">
        <v>60.5</v>
      </c>
      <c r="D166" s="15">
        <v>1.02</v>
      </c>
      <c r="E166" s="15">
        <v>11.23</v>
      </c>
      <c r="F166" s="17">
        <f t="shared" si="2"/>
        <v>0.11454600000000001</v>
      </c>
      <c r="G166" s="14"/>
    </row>
    <row r="167" spans="1:7" ht="12.75" customHeight="1">
      <c r="A167" s="13">
        <v>1559</v>
      </c>
      <c r="B167" s="15"/>
      <c r="C167" s="15">
        <v>60.5</v>
      </c>
      <c r="D167" s="15">
        <v>0.98</v>
      </c>
      <c r="E167" s="15">
        <v>11.23</v>
      </c>
      <c r="F167" s="17">
        <f t="shared" si="2"/>
        <v>0.110054</v>
      </c>
      <c r="G167" s="14"/>
    </row>
    <row r="168" spans="1:7" ht="12.75" customHeight="1">
      <c r="A168" s="13">
        <v>1560</v>
      </c>
      <c r="B168" s="15"/>
      <c r="C168" s="15">
        <v>60</v>
      </c>
      <c r="D168" s="15">
        <v>0.98</v>
      </c>
      <c r="E168" s="15">
        <v>11.23</v>
      </c>
      <c r="F168" s="17">
        <f t="shared" si="2"/>
        <v>0.110054</v>
      </c>
      <c r="G168" s="14"/>
    </row>
    <row r="169" spans="1:7" ht="12.75" customHeight="1">
      <c r="A169" s="13">
        <v>1561</v>
      </c>
      <c r="B169" s="15"/>
      <c r="C169" s="15">
        <v>60</v>
      </c>
      <c r="D169" s="15">
        <v>0.98</v>
      </c>
      <c r="E169" s="15">
        <v>11.59</v>
      </c>
      <c r="F169" s="17">
        <f t="shared" si="2"/>
        <v>0.113582</v>
      </c>
      <c r="G169" s="14"/>
    </row>
    <row r="170" spans="1:7" ht="12.75" customHeight="1">
      <c r="A170" s="13">
        <v>1562</v>
      </c>
      <c r="B170" s="15"/>
      <c r="C170" s="15">
        <v>60</v>
      </c>
      <c r="D170" s="15">
        <v>0.98</v>
      </c>
      <c r="E170" s="15">
        <v>11.59</v>
      </c>
      <c r="F170" s="17">
        <f t="shared" si="2"/>
        <v>0.113582</v>
      </c>
      <c r="G170" s="14"/>
    </row>
    <row r="171" spans="1:7" ht="12.75" customHeight="1">
      <c r="A171" s="13">
        <v>1563</v>
      </c>
      <c r="B171" s="15"/>
      <c r="C171" s="15">
        <v>60</v>
      </c>
      <c r="D171" s="15">
        <v>0.98</v>
      </c>
      <c r="E171" s="15">
        <v>11.59</v>
      </c>
      <c r="F171" s="17">
        <f t="shared" si="2"/>
        <v>0.113582</v>
      </c>
      <c r="G171" s="14"/>
    </row>
    <row r="172" spans="1:7" ht="12.75" customHeight="1">
      <c r="A172" s="13">
        <v>1564</v>
      </c>
      <c r="B172" s="15"/>
      <c r="C172" s="15">
        <v>60</v>
      </c>
      <c r="D172" s="15">
        <v>0.98</v>
      </c>
      <c r="E172" s="15">
        <v>11.59</v>
      </c>
      <c r="F172" s="17">
        <f t="shared" si="2"/>
        <v>0.113582</v>
      </c>
      <c r="G172" s="14"/>
    </row>
    <row r="173" spans="1:7" ht="12.75" customHeight="1">
      <c r="A173" s="13">
        <v>1565</v>
      </c>
      <c r="B173" s="15"/>
      <c r="C173" s="15">
        <v>60</v>
      </c>
      <c r="D173" s="15">
        <v>0.98</v>
      </c>
      <c r="E173" s="15">
        <v>11.59</v>
      </c>
      <c r="F173" s="17">
        <f t="shared" si="2"/>
        <v>0.113582</v>
      </c>
      <c r="G173" s="14"/>
    </row>
    <row r="174" spans="1:7" ht="12.75" customHeight="1">
      <c r="A174" s="13">
        <v>1566</v>
      </c>
      <c r="B174" s="15"/>
      <c r="C174" s="15">
        <v>60</v>
      </c>
      <c r="D174" s="15">
        <v>0.98</v>
      </c>
      <c r="E174" s="15">
        <v>11.59</v>
      </c>
      <c r="F174" s="17">
        <f t="shared" si="2"/>
        <v>0.113582</v>
      </c>
      <c r="G174" s="14"/>
    </row>
    <row r="175" spans="1:7" ht="12.75" customHeight="1">
      <c r="A175" s="13">
        <v>1567</v>
      </c>
      <c r="B175" s="15"/>
      <c r="C175" s="15">
        <v>60</v>
      </c>
      <c r="D175" s="15">
        <v>0.98</v>
      </c>
      <c r="E175" s="15">
        <v>11.59</v>
      </c>
      <c r="F175" s="17">
        <f t="shared" si="2"/>
        <v>0.113582</v>
      </c>
      <c r="G175" s="14"/>
    </row>
    <row r="176" spans="1:7" ht="12.75" customHeight="1">
      <c r="A176" s="13">
        <v>1568</v>
      </c>
      <c r="B176" s="15"/>
      <c r="C176" s="15">
        <v>60</v>
      </c>
      <c r="D176" s="15">
        <v>0.98</v>
      </c>
      <c r="E176" s="15">
        <v>11.59</v>
      </c>
      <c r="F176" s="17">
        <f t="shared" si="2"/>
        <v>0.113582</v>
      </c>
      <c r="G176" s="14"/>
    </row>
    <row r="177" spans="1:7" ht="12.75" customHeight="1">
      <c r="A177" s="13">
        <v>1569</v>
      </c>
      <c r="B177" s="15"/>
      <c r="C177" s="15">
        <v>60</v>
      </c>
      <c r="D177" s="15">
        <v>0.98</v>
      </c>
      <c r="E177" s="15">
        <v>11.59</v>
      </c>
      <c r="F177" s="17">
        <f t="shared" si="2"/>
        <v>0.113582</v>
      </c>
      <c r="G177" s="14"/>
    </row>
    <row r="178" spans="1:7" ht="12.75" customHeight="1">
      <c r="A178" s="13">
        <v>1570</v>
      </c>
      <c r="B178" s="15"/>
      <c r="C178" s="15">
        <v>60</v>
      </c>
      <c r="D178" s="15">
        <v>0.98</v>
      </c>
      <c r="E178" s="15">
        <v>11.59</v>
      </c>
      <c r="F178" s="17">
        <f t="shared" si="2"/>
        <v>0.113582</v>
      </c>
      <c r="G178" s="14"/>
    </row>
    <row r="179" spans="1:7" ht="12.75" customHeight="1">
      <c r="A179" s="13">
        <v>1571</v>
      </c>
      <c r="B179" s="15"/>
      <c r="C179" s="15">
        <v>60</v>
      </c>
      <c r="D179" s="15">
        <v>0.98</v>
      </c>
      <c r="E179" s="15">
        <v>10.79</v>
      </c>
      <c r="F179" s="17">
        <f t="shared" si="2"/>
        <v>0.10574199999999999</v>
      </c>
      <c r="G179" s="14"/>
    </row>
    <row r="180" spans="1:7" ht="12.75" customHeight="1">
      <c r="A180" s="13">
        <v>1572</v>
      </c>
      <c r="B180" s="15"/>
      <c r="C180" s="15">
        <v>60</v>
      </c>
      <c r="D180" s="15">
        <v>0.98</v>
      </c>
      <c r="E180" s="15">
        <v>10.79</v>
      </c>
      <c r="F180" s="17">
        <f t="shared" si="2"/>
        <v>0.10574199999999999</v>
      </c>
      <c r="G180" s="14"/>
    </row>
    <row r="181" spans="1:7" ht="12.75" customHeight="1">
      <c r="A181" s="13">
        <v>1573</v>
      </c>
      <c r="B181" s="15"/>
      <c r="C181" s="15">
        <v>60</v>
      </c>
      <c r="D181" s="15">
        <v>0.98</v>
      </c>
      <c r="E181" s="15">
        <v>10.79</v>
      </c>
      <c r="F181" s="17">
        <f t="shared" si="2"/>
        <v>0.10574199999999999</v>
      </c>
      <c r="G181" s="14"/>
    </row>
    <row r="182" spans="1:7" ht="12.75" customHeight="1">
      <c r="A182" s="13">
        <v>1574</v>
      </c>
      <c r="B182" s="15"/>
      <c r="C182" s="15">
        <v>60</v>
      </c>
      <c r="D182" s="15">
        <v>0.98</v>
      </c>
      <c r="E182" s="15">
        <v>10.79</v>
      </c>
      <c r="F182" s="17">
        <f t="shared" si="2"/>
        <v>0.10574199999999999</v>
      </c>
      <c r="G182" s="14"/>
    </row>
    <row r="183" spans="1:7" ht="12.75" customHeight="1">
      <c r="A183" s="13">
        <v>1575</v>
      </c>
      <c r="B183" s="15"/>
      <c r="C183" s="15">
        <v>60</v>
      </c>
      <c r="D183" s="15">
        <v>0.98</v>
      </c>
      <c r="E183" s="15">
        <v>10.79</v>
      </c>
      <c r="F183" s="17">
        <f t="shared" si="2"/>
        <v>0.10574199999999999</v>
      </c>
      <c r="G183" s="14"/>
    </row>
    <row r="184" spans="1:7" ht="12.75" customHeight="1">
      <c r="A184" s="13">
        <v>1576</v>
      </c>
      <c r="B184" s="15"/>
      <c r="C184" s="15">
        <v>60</v>
      </c>
      <c r="D184" s="15">
        <v>0.98</v>
      </c>
      <c r="E184" s="15">
        <v>10.79</v>
      </c>
      <c r="F184" s="17">
        <f t="shared" si="2"/>
        <v>0.10574199999999999</v>
      </c>
      <c r="G184" s="14"/>
    </row>
    <row r="185" spans="1:7" ht="12.75" customHeight="1">
      <c r="A185" s="13">
        <v>1577</v>
      </c>
      <c r="B185" s="15"/>
      <c r="C185" s="15">
        <v>60</v>
      </c>
      <c r="D185" s="15">
        <v>0.98</v>
      </c>
      <c r="E185" s="15">
        <v>10.79</v>
      </c>
      <c r="F185" s="17">
        <f t="shared" si="2"/>
        <v>0.10574199999999999</v>
      </c>
      <c r="G185" s="14"/>
    </row>
    <row r="186" spans="1:7" ht="12.75" customHeight="1">
      <c r="A186" s="13">
        <v>1578</v>
      </c>
      <c r="B186" s="15"/>
      <c r="C186" s="15">
        <v>60</v>
      </c>
      <c r="D186" s="15">
        <v>0.98</v>
      </c>
      <c r="E186" s="15">
        <v>10.79</v>
      </c>
      <c r="F186" s="17">
        <f t="shared" si="2"/>
        <v>0.10574199999999999</v>
      </c>
      <c r="G186" s="14"/>
    </row>
    <row r="187" spans="1:7" ht="12.75" customHeight="1">
      <c r="A187" s="13">
        <v>1579</v>
      </c>
      <c r="B187" s="15"/>
      <c r="C187" s="15">
        <v>60</v>
      </c>
      <c r="D187" s="15">
        <v>0.98</v>
      </c>
      <c r="E187" s="15">
        <v>10.79</v>
      </c>
      <c r="F187" s="17">
        <f t="shared" si="2"/>
        <v>0.10574199999999999</v>
      </c>
      <c r="G187" s="14"/>
    </row>
    <row r="188" spans="1:7" ht="12.75" customHeight="1">
      <c r="A188" s="13">
        <v>1580</v>
      </c>
      <c r="B188" s="15"/>
      <c r="C188" s="15">
        <v>60</v>
      </c>
      <c r="D188" s="15">
        <v>0.98</v>
      </c>
      <c r="E188" s="15">
        <v>10.79</v>
      </c>
      <c r="F188" s="17">
        <f t="shared" si="2"/>
        <v>0.10574199999999999</v>
      </c>
      <c r="G188" s="14"/>
    </row>
    <row r="189" spans="1:7" ht="12.75" customHeight="1">
      <c r="A189" s="13">
        <v>1581</v>
      </c>
      <c r="B189" s="15"/>
      <c r="C189" s="15">
        <v>60</v>
      </c>
      <c r="D189" s="15">
        <v>0.98</v>
      </c>
      <c r="E189" s="15">
        <v>10.77</v>
      </c>
      <c r="F189" s="17">
        <f t="shared" si="2"/>
        <v>0.10554599999999999</v>
      </c>
      <c r="G189" s="14"/>
    </row>
    <row r="190" spans="1:7" ht="12.75" customHeight="1">
      <c r="A190" s="13">
        <v>1582</v>
      </c>
      <c r="B190" s="15"/>
      <c r="C190" s="15">
        <v>60</v>
      </c>
      <c r="D190" s="15">
        <v>0.98</v>
      </c>
      <c r="E190" s="15">
        <v>10.77</v>
      </c>
      <c r="F190" s="17">
        <f t="shared" si="2"/>
        <v>0.10554599999999999</v>
      </c>
      <c r="G190" s="14"/>
    </row>
    <row r="191" spans="1:7" ht="12.75" customHeight="1">
      <c r="A191" s="13">
        <v>1583</v>
      </c>
      <c r="B191" s="15"/>
      <c r="C191" s="15">
        <v>60</v>
      </c>
      <c r="D191" s="15">
        <v>0.98</v>
      </c>
      <c r="E191" s="15">
        <v>10.77</v>
      </c>
      <c r="F191" s="17">
        <f t="shared" si="2"/>
        <v>0.10554599999999999</v>
      </c>
      <c r="G191" s="14"/>
    </row>
    <row r="192" spans="1:7" ht="12.75" customHeight="1">
      <c r="A192" s="13">
        <v>1584</v>
      </c>
      <c r="B192" s="15"/>
      <c r="C192" s="15">
        <v>60</v>
      </c>
      <c r="D192" s="15">
        <v>0.98</v>
      </c>
      <c r="E192" s="15">
        <v>10.77</v>
      </c>
      <c r="F192" s="17">
        <f t="shared" si="2"/>
        <v>0.10554599999999999</v>
      </c>
      <c r="G192" s="14"/>
    </row>
    <row r="193" spans="1:7" ht="12.75" customHeight="1">
      <c r="A193" s="13">
        <v>1585</v>
      </c>
      <c r="B193" s="15"/>
      <c r="C193" s="15">
        <v>60</v>
      </c>
      <c r="D193" s="15">
        <v>0.98</v>
      </c>
      <c r="E193" s="15">
        <v>10.77</v>
      </c>
      <c r="F193" s="17">
        <f t="shared" si="2"/>
        <v>0.10554599999999999</v>
      </c>
      <c r="G193" s="14"/>
    </row>
    <row r="194" spans="1:7" ht="12.75" customHeight="1">
      <c r="A194" s="13">
        <v>1586</v>
      </c>
      <c r="B194" s="15"/>
      <c r="C194" s="15">
        <v>60</v>
      </c>
      <c r="D194" s="15">
        <v>0.98</v>
      </c>
      <c r="E194" s="15">
        <v>10.77</v>
      </c>
      <c r="F194" s="17">
        <f t="shared" si="2"/>
        <v>0.10554599999999999</v>
      </c>
      <c r="G194" s="14"/>
    </row>
    <row r="195" spans="1:7" ht="12.75" customHeight="1">
      <c r="A195" s="13">
        <v>1587</v>
      </c>
      <c r="B195" s="15"/>
      <c r="C195" s="15">
        <v>60</v>
      </c>
      <c r="D195" s="15">
        <v>0.98</v>
      </c>
      <c r="E195" s="15">
        <v>10.77</v>
      </c>
      <c r="F195" s="17">
        <f t="shared" si="2"/>
        <v>0.10554599999999999</v>
      </c>
      <c r="G195" s="14"/>
    </row>
    <row r="196" spans="1:7" ht="12.75" customHeight="1">
      <c r="A196" s="13">
        <v>1588</v>
      </c>
      <c r="B196" s="15"/>
      <c r="C196" s="15">
        <v>60</v>
      </c>
      <c r="D196" s="15">
        <v>0.98</v>
      </c>
      <c r="E196" s="15">
        <v>10.77</v>
      </c>
      <c r="F196" s="17">
        <f t="shared" si="2"/>
        <v>0.10554599999999999</v>
      </c>
      <c r="G196" s="14"/>
    </row>
    <row r="197" spans="1:7" ht="12.75" customHeight="1">
      <c r="A197" s="13">
        <v>1589</v>
      </c>
      <c r="B197" s="15"/>
      <c r="C197" s="15">
        <v>60</v>
      </c>
      <c r="D197" s="15">
        <v>0.98</v>
      </c>
      <c r="E197" s="15">
        <v>10.77</v>
      </c>
      <c r="F197" s="17">
        <f t="shared" si="2"/>
        <v>0.10554599999999999</v>
      </c>
      <c r="G197" s="14"/>
    </row>
    <row r="198" spans="1:7" ht="12.75" customHeight="1">
      <c r="A198" s="13">
        <v>1590</v>
      </c>
      <c r="B198" s="15"/>
      <c r="C198" s="15">
        <v>60</v>
      </c>
      <c r="D198" s="15">
        <v>0.98</v>
      </c>
      <c r="E198" s="15">
        <v>10.77</v>
      </c>
      <c r="F198" s="17">
        <f t="shared" si="2"/>
        <v>0.10554599999999999</v>
      </c>
      <c r="G198" s="14"/>
    </row>
    <row r="199" spans="1:7" ht="12.75" customHeight="1">
      <c r="A199" s="13">
        <v>1591</v>
      </c>
      <c r="B199" s="15"/>
      <c r="C199" s="15">
        <v>60</v>
      </c>
      <c r="D199" s="15">
        <v>0.98</v>
      </c>
      <c r="E199" s="15">
        <v>10.96</v>
      </c>
      <c r="F199" s="17">
        <f t="shared" si="2"/>
        <v>0.107408</v>
      </c>
      <c r="G199" s="14"/>
    </row>
    <row r="200" spans="1:7" ht="12.75" customHeight="1">
      <c r="A200" s="13">
        <v>1592</v>
      </c>
      <c r="B200" s="15"/>
      <c r="C200" s="15">
        <v>60</v>
      </c>
      <c r="D200" s="15">
        <v>0.98</v>
      </c>
      <c r="E200" s="15">
        <v>10.96</v>
      </c>
      <c r="F200" s="17">
        <f t="shared" ref="F200:F263" si="3">D200*E200/100</f>
        <v>0.107408</v>
      </c>
      <c r="G200" s="14"/>
    </row>
    <row r="201" spans="1:7" ht="12.75" customHeight="1">
      <c r="A201" s="13">
        <v>1593</v>
      </c>
      <c r="B201" s="15"/>
      <c r="C201" s="15">
        <v>60</v>
      </c>
      <c r="D201" s="15">
        <v>0.93799999999999994</v>
      </c>
      <c r="E201" s="15">
        <v>10.96</v>
      </c>
      <c r="F201" s="17">
        <f t="shared" si="3"/>
        <v>0.1028048</v>
      </c>
      <c r="G201" s="14"/>
    </row>
    <row r="202" spans="1:7" ht="12.75" customHeight="1">
      <c r="A202" s="13">
        <v>1594</v>
      </c>
      <c r="B202" s="15"/>
      <c r="C202" s="15">
        <v>60</v>
      </c>
      <c r="D202" s="15">
        <v>0.93799999999999994</v>
      </c>
      <c r="E202" s="15">
        <v>10.96</v>
      </c>
      <c r="F202" s="17">
        <f t="shared" si="3"/>
        <v>0.1028048</v>
      </c>
      <c r="G202" s="14"/>
    </row>
    <row r="203" spans="1:7" ht="12.75" customHeight="1">
      <c r="A203" s="13">
        <v>1595</v>
      </c>
      <c r="B203" s="15"/>
      <c r="C203" s="15">
        <v>60</v>
      </c>
      <c r="D203" s="15">
        <v>0.91</v>
      </c>
      <c r="E203" s="15">
        <v>10.96</v>
      </c>
      <c r="F203" s="17">
        <f t="shared" si="3"/>
        <v>9.9736000000000005E-2</v>
      </c>
      <c r="G203" s="14"/>
    </row>
    <row r="204" spans="1:7" ht="12.75" customHeight="1">
      <c r="A204" s="13">
        <v>1596</v>
      </c>
      <c r="B204" s="15"/>
      <c r="C204" s="15">
        <v>60</v>
      </c>
      <c r="D204" s="15">
        <v>0.91</v>
      </c>
      <c r="E204" s="15">
        <v>10.96</v>
      </c>
      <c r="F204" s="17">
        <f t="shared" si="3"/>
        <v>9.9736000000000005E-2</v>
      </c>
      <c r="G204" s="14"/>
    </row>
    <row r="205" spans="1:7" ht="12.75" customHeight="1">
      <c r="A205" s="13">
        <v>1597</v>
      </c>
      <c r="B205" s="15"/>
      <c r="C205" s="15">
        <v>60</v>
      </c>
      <c r="D205" s="15">
        <v>0.91</v>
      </c>
      <c r="E205" s="15">
        <v>10.96</v>
      </c>
      <c r="F205" s="17">
        <f t="shared" si="3"/>
        <v>9.9736000000000005E-2</v>
      </c>
      <c r="G205" s="14"/>
    </row>
    <row r="206" spans="1:7" ht="12.75" customHeight="1">
      <c r="A206" s="13">
        <v>1598</v>
      </c>
      <c r="B206" s="15"/>
      <c r="C206" s="15">
        <v>60</v>
      </c>
      <c r="D206" s="15">
        <v>0.82</v>
      </c>
      <c r="E206" s="15">
        <v>10.96</v>
      </c>
      <c r="F206" s="17">
        <f t="shared" si="3"/>
        <v>8.9871999999999994E-2</v>
      </c>
      <c r="G206" s="14"/>
    </row>
    <row r="207" spans="1:7" ht="12.75" customHeight="1">
      <c r="A207" s="13">
        <v>1599</v>
      </c>
      <c r="B207" s="15"/>
      <c r="C207" s="15">
        <v>60</v>
      </c>
      <c r="D207" s="15">
        <v>0.82</v>
      </c>
      <c r="E207" s="15">
        <v>10.96</v>
      </c>
      <c r="F207" s="17">
        <f t="shared" si="3"/>
        <v>8.9871999999999994E-2</v>
      </c>
      <c r="G207" s="14"/>
    </row>
    <row r="208" spans="1:7" ht="12.75" customHeight="1">
      <c r="A208" s="13">
        <v>1600</v>
      </c>
      <c r="B208" s="15"/>
      <c r="C208" s="15">
        <v>60</v>
      </c>
      <c r="D208" s="15">
        <v>0.82</v>
      </c>
      <c r="E208" s="15">
        <v>10.96</v>
      </c>
      <c r="F208" s="17">
        <f t="shared" si="3"/>
        <v>8.9871999999999994E-2</v>
      </c>
      <c r="G208" s="14"/>
    </row>
    <row r="209" spans="1:7" ht="12.75" customHeight="1">
      <c r="A209" s="13">
        <v>1601</v>
      </c>
      <c r="B209" s="15"/>
      <c r="C209" s="15">
        <v>62</v>
      </c>
      <c r="D209" s="15">
        <v>0.82</v>
      </c>
      <c r="E209" s="15">
        <v>11.32</v>
      </c>
      <c r="F209" s="17">
        <f t="shared" si="3"/>
        <v>9.282399999999999E-2</v>
      </c>
      <c r="G209" s="14"/>
    </row>
    <row r="210" spans="1:7" ht="12.75" customHeight="1">
      <c r="A210" s="13">
        <v>1602</v>
      </c>
      <c r="B210" s="15"/>
      <c r="C210" s="15">
        <v>62</v>
      </c>
      <c r="D210" s="15">
        <v>0.82</v>
      </c>
      <c r="E210" s="15">
        <v>11.32</v>
      </c>
      <c r="F210" s="17">
        <f t="shared" si="3"/>
        <v>9.282399999999999E-2</v>
      </c>
      <c r="G210" s="14"/>
    </row>
    <row r="211" spans="1:7" ht="12.75" customHeight="1">
      <c r="A211" s="13">
        <v>1603</v>
      </c>
      <c r="B211" s="15"/>
      <c r="C211" s="15">
        <v>62</v>
      </c>
      <c r="D211" s="15">
        <v>0.82</v>
      </c>
      <c r="E211" s="15">
        <v>11.32</v>
      </c>
      <c r="F211" s="17">
        <f t="shared" si="3"/>
        <v>9.282399999999999E-2</v>
      </c>
      <c r="G211" s="14"/>
    </row>
    <row r="212" spans="1:7" ht="12.75" customHeight="1">
      <c r="A212" s="13">
        <v>1604</v>
      </c>
      <c r="B212" s="15"/>
      <c r="C212" s="15">
        <v>62</v>
      </c>
      <c r="D212" s="15">
        <v>0.82</v>
      </c>
      <c r="E212" s="15">
        <v>11.32</v>
      </c>
      <c r="F212" s="17">
        <f t="shared" si="3"/>
        <v>9.282399999999999E-2</v>
      </c>
      <c r="G212" s="14"/>
    </row>
    <row r="213" spans="1:7" ht="12.75" customHeight="1">
      <c r="A213" s="13">
        <v>1605</v>
      </c>
      <c r="B213" s="15"/>
      <c r="C213" s="15">
        <v>62</v>
      </c>
      <c r="D213" s="15">
        <v>0.82</v>
      </c>
      <c r="E213" s="15">
        <v>11.32</v>
      </c>
      <c r="F213" s="17">
        <f t="shared" si="3"/>
        <v>9.282399999999999E-2</v>
      </c>
      <c r="G213" s="14"/>
    </row>
    <row r="214" spans="1:7" ht="12.75" customHeight="1">
      <c r="A214" s="13">
        <v>1606</v>
      </c>
      <c r="B214" s="15"/>
      <c r="C214" s="15">
        <v>62</v>
      </c>
      <c r="D214" s="15">
        <v>0.82</v>
      </c>
      <c r="E214" s="15">
        <v>11.32</v>
      </c>
      <c r="F214" s="17">
        <f t="shared" si="3"/>
        <v>9.282399999999999E-2</v>
      </c>
      <c r="G214" s="14"/>
    </row>
    <row r="215" spans="1:7" ht="12.75" customHeight="1">
      <c r="A215" s="13">
        <v>1607</v>
      </c>
      <c r="B215" s="15"/>
      <c r="C215" s="15">
        <v>62</v>
      </c>
      <c r="D215" s="15">
        <v>0.78</v>
      </c>
      <c r="E215" s="15">
        <v>11.32</v>
      </c>
      <c r="F215" s="17">
        <f t="shared" si="3"/>
        <v>8.8296000000000013E-2</v>
      </c>
      <c r="G215" s="14"/>
    </row>
    <row r="216" spans="1:7" ht="12.75" customHeight="1">
      <c r="A216" s="13">
        <v>1608</v>
      </c>
      <c r="B216" s="15"/>
      <c r="C216" s="15">
        <v>62</v>
      </c>
      <c r="D216" s="15">
        <v>0.71499999999999997</v>
      </c>
      <c r="E216" s="15">
        <v>11.32</v>
      </c>
      <c r="F216" s="17">
        <f t="shared" si="3"/>
        <v>8.0937999999999996E-2</v>
      </c>
      <c r="G216" s="14"/>
    </row>
    <row r="217" spans="1:7" ht="12.75" customHeight="1">
      <c r="A217" s="13">
        <v>1609</v>
      </c>
      <c r="B217" s="15"/>
      <c r="C217" s="15">
        <v>62</v>
      </c>
      <c r="D217" s="15">
        <v>0.72499999999999998</v>
      </c>
      <c r="E217" s="15">
        <v>11.32</v>
      </c>
      <c r="F217" s="17">
        <f t="shared" si="3"/>
        <v>8.2070000000000004E-2</v>
      </c>
      <c r="G217" s="14"/>
    </row>
    <row r="218" spans="1:7" ht="12.75" customHeight="1">
      <c r="A218" s="13">
        <v>1610</v>
      </c>
      <c r="B218" s="15"/>
      <c r="C218" s="15">
        <v>62</v>
      </c>
      <c r="D218" s="15">
        <v>0.72499999999999998</v>
      </c>
      <c r="E218" s="15">
        <v>11.32</v>
      </c>
      <c r="F218" s="17">
        <f t="shared" si="3"/>
        <v>8.2070000000000004E-2</v>
      </c>
      <c r="G218" s="14"/>
    </row>
    <row r="219" spans="1:7" ht="12.75" customHeight="1">
      <c r="A219" s="13">
        <v>1611</v>
      </c>
      <c r="B219" s="15"/>
      <c r="C219" s="15">
        <v>62</v>
      </c>
      <c r="D219" s="15">
        <v>0.72499999999999998</v>
      </c>
      <c r="E219" s="15">
        <v>12.38</v>
      </c>
      <c r="F219" s="17">
        <f t="shared" si="3"/>
        <v>8.9755000000000001E-2</v>
      </c>
      <c r="G219" s="14"/>
    </row>
    <row r="220" spans="1:7" ht="12.75" customHeight="1">
      <c r="A220" s="13">
        <v>1612</v>
      </c>
      <c r="B220" s="15"/>
      <c r="C220" s="15">
        <v>62</v>
      </c>
      <c r="D220" s="15">
        <v>0.71199999999999997</v>
      </c>
      <c r="E220" s="15">
        <v>12.38</v>
      </c>
      <c r="F220" s="17">
        <f t="shared" si="3"/>
        <v>8.8145600000000005E-2</v>
      </c>
      <c r="G220" s="14"/>
    </row>
    <row r="221" spans="1:7" ht="12.75" customHeight="1">
      <c r="A221" s="13">
        <v>1613</v>
      </c>
      <c r="B221" s="15"/>
      <c r="C221" s="15">
        <v>62</v>
      </c>
      <c r="D221" s="15">
        <v>0.71199999999999997</v>
      </c>
      <c r="E221" s="15">
        <v>12.38</v>
      </c>
      <c r="F221" s="17">
        <f t="shared" si="3"/>
        <v>8.8145600000000005E-2</v>
      </c>
      <c r="G221" s="14"/>
    </row>
    <row r="222" spans="1:7" ht="12.75" customHeight="1">
      <c r="A222" s="13">
        <v>1614</v>
      </c>
      <c r="B222" s="15"/>
      <c r="C222" s="15">
        <v>62</v>
      </c>
      <c r="D222" s="15">
        <v>0.69199999999999995</v>
      </c>
      <c r="E222" s="15">
        <v>12.38</v>
      </c>
      <c r="F222" s="17">
        <f t="shared" si="3"/>
        <v>8.5669599999999999E-2</v>
      </c>
      <c r="G222" s="14"/>
    </row>
    <row r="223" spans="1:7" ht="12.75" customHeight="1">
      <c r="A223" s="13">
        <v>1615</v>
      </c>
      <c r="B223" s="15"/>
      <c r="C223" s="15">
        <v>62</v>
      </c>
      <c r="D223" s="15">
        <v>0.66400000000000003</v>
      </c>
      <c r="E223" s="15">
        <v>12.38</v>
      </c>
      <c r="F223" s="17">
        <f t="shared" si="3"/>
        <v>8.2203200000000004E-2</v>
      </c>
      <c r="G223" s="14"/>
    </row>
    <row r="224" spans="1:7" ht="12.75" customHeight="1">
      <c r="A224" s="13">
        <v>1616</v>
      </c>
      <c r="B224" s="15"/>
      <c r="C224" s="15">
        <v>62</v>
      </c>
      <c r="D224" s="15">
        <v>0.65500000000000003</v>
      </c>
      <c r="E224" s="15">
        <v>12.38</v>
      </c>
      <c r="F224" s="17">
        <f t="shared" si="3"/>
        <v>8.1089000000000008E-2</v>
      </c>
      <c r="G224" s="14"/>
    </row>
    <row r="225" spans="1:7" ht="12.75" customHeight="1">
      <c r="A225" s="13">
        <v>1617</v>
      </c>
      <c r="B225" s="15"/>
      <c r="C225" s="15">
        <v>62</v>
      </c>
      <c r="D225" s="15">
        <v>0.64700000000000002</v>
      </c>
      <c r="E225" s="15">
        <v>12.38</v>
      </c>
      <c r="F225" s="17">
        <f t="shared" si="3"/>
        <v>8.009860000000002E-2</v>
      </c>
      <c r="G225" s="14"/>
    </row>
    <row r="226" spans="1:7" ht="12.75" customHeight="1">
      <c r="A226" s="13">
        <v>1618</v>
      </c>
      <c r="B226" s="15"/>
      <c r="C226" s="15">
        <v>62</v>
      </c>
      <c r="D226" s="15">
        <v>0.64700000000000002</v>
      </c>
      <c r="E226" s="15">
        <v>12.38</v>
      </c>
      <c r="F226" s="17">
        <f t="shared" si="3"/>
        <v>8.009860000000002E-2</v>
      </c>
      <c r="G226" s="14"/>
    </row>
    <row r="227" spans="1:7" ht="12.75" customHeight="1">
      <c r="A227" s="13">
        <v>1619</v>
      </c>
      <c r="B227" s="15"/>
      <c r="C227" s="15">
        <v>62</v>
      </c>
      <c r="D227" s="15">
        <v>0.57399999999999995</v>
      </c>
      <c r="E227" s="15">
        <v>12.38</v>
      </c>
      <c r="F227" s="17">
        <f t="shared" si="3"/>
        <v>7.1061199999999991E-2</v>
      </c>
      <c r="G227" s="14"/>
    </row>
    <row r="228" spans="1:7" ht="12.75" customHeight="1">
      <c r="A228" s="13">
        <v>1620</v>
      </c>
      <c r="B228" s="15"/>
      <c r="C228" s="15">
        <v>62</v>
      </c>
      <c r="D228" s="15">
        <v>0.48899999999999999</v>
      </c>
      <c r="E228" s="15">
        <v>12.38</v>
      </c>
      <c r="F228" s="17">
        <f t="shared" si="3"/>
        <v>6.05382E-2</v>
      </c>
      <c r="G228" s="14"/>
    </row>
    <row r="229" spans="1:7" ht="12.75" customHeight="1">
      <c r="A229" s="13">
        <v>1621</v>
      </c>
      <c r="B229" s="15"/>
      <c r="C229" s="15">
        <v>62</v>
      </c>
      <c r="D229" s="15">
        <v>0.218</v>
      </c>
      <c r="E229" s="15">
        <v>13.44</v>
      </c>
      <c r="F229" s="17">
        <f t="shared" si="3"/>
        <v>2.9299200000000001E-2</v>
      </c>
      <c r="G229" s="14"/>
    </row>
    <row r="230" spans="1:7" ht="12.75" customHeight="1">
      <c r="A230" s="13">
        <v>1622</v>
      </c>
      <c r="B230" s="15"/>
      <c r="C230" s="15">
        <v>62</v>
      </c>
      <c r="D230" s="15">
        <v>0.16400000000000001</v>
      </c>
      <c r="E230" s="15">
        <v>13.44</v>
      </c>
      <c r="F230" s="17">
        <f t="shared" si="3"/>
        <v>2.2041599999999998E-2</v>
      </c>
      <c r="G230" s="14"/>
    </row>
    <row r="231" spans="1:7" ht="12.75" customHeight="1">
      <c r="A231" s="13">
        <v>1623</v>
      </c>
      <c r="B231" s="15"/>
      <c r="C231" s="15">
        <v>62</v>
      </c>
      <c r="D231" s="15">
        <v>0.27600000000000002</v>
      </c>
      <c r="E231" s="15">
        <v>13.44</v>
      </c>
      <c r="F231" s="17">
        <f t="shared" si="3"/>
        <v>3.70944E-2</v>
      </c>
      <c r="G231" s="14"/>
    </row>
    <row r="232" spans="1:7" ht="12.75" customHeight="1">
      <c r="A232" s="13">
        <v>1624</v>
      </c>
      <c r="B232" s="15"/>
      <c r="C232" s="15">
        <v>62</v>
      </c>
      <c r="D232" s="15">
        <v>0.27600000000000002</v>
      </c>
      <c r="E232" s="15">
        <v>13.44</v>
      </c>
      <c r="F232" s="17">
        <f t="shared" si="3"/>
        <v>3.70944E-2</v>
      </c>
      <c r="G232" s="14"/>
    </row>
    <row r="233" spans="1:7" ht="12.75" customHeight="1">
      <c r="A233" s="13">
        <v>1625</v>
      </c>
      <c r="B233" s="15"/>
      <c r="C233" s="15">
        <v>62</v>
      </c>
      <c r="D233" s="15">
        <v>0.65500000000000003</v>
      </c>
      <c r="E233" s="15">
        <v>13.44</v>
      </c>
      <c r="F233" s="17">
        <f t="shared" si="3"/>
        <v>8.8031999999999999E-2</v>
      </c>
      <c r="G233" s="14"/>
    </row>
    <row r="234" spans="1:7" ht="12.75" customHeight="1">
      <c r="A234" s="13">
        <v>1626</v>
      </c>
      <c r="B234" s="15"/>
      <c r="C234" s="15">
        <v>62</v>
      </c>
      <c r="D234" s="15">
        <v>0.65500000000000003</v>
      </c>
      <c r="E234" s="15">
        <v>13.44</v>
      </c>
      <c r="F234" s="17">
        <f t="shared" si="3"/>
        <v>8.8031999999999999E-2</v>
      </c>
      <c r="G234" s="14"/>
    </row>
    <row r="235" spans="1:7" ht="12.75" customHeight="1">
      <c r="A235" s="13">
        <v>1627</v>
      </c>
      <c r="B235" s="15"/>
      <c r="C235" s="15">
        <v>62</v>
      </c>
      <c r="D235" s="15">
        <v>0.65500000000000003</v>
      </c>
      <c r="E235" s="15">
        <v>13.44</v>
      </c>
      <c r="F235" s="17">
        <f t="shared" si="3"/>
        <v>8.8031999999999999E-2</v>
      </c>
      <c r="G235" s="14"/>
    </row>
    <row r="236" spans="1:7" ht="12.75" customHeight="1">
      <c r="A236" s="13">
        <v>1628</v>
      </c>
      <c r="B236" s="15"/>
      <c r="C236" s="15">
        <v>62</v>
      </c>
      <c r="D236" s="15">
        <v>0.61399999999999999</v>
      </c>
      <c r="E236" s="15">
        <v>13.44</v>
      </c>
      <c r="F236" s="17">
        <f t="shared" si="3"/>
        <v>8.2521600000000001E-2</v>
      </c>
      <c r="G236" s="14"/>
    </row>
    <row r="237" spans="1:7" ht="12.75" customHeight="1">
      <c r="A237" s="13">
        <v>1629</v>
      </c>
      <c r="B237" s="15"/>
      <c r="C237" s="15">
        <v>62</v>
      </c>
      <c r="D237" s="15">
        <v>0.61399999999999999</v>
      </c>
      <c r="E237" s="15">
        <v>13.44</v>
      </c>
      <c r="F237" s="17">
        <f t="shared" si="3"/>
        <v>8.2521600000000001E-2</v>
      </c>
      <c r="G237" s="14"/>
    </row>
    <row r="238" spans="1:7" ht="12.75" customHeight="1">
      <c r="A238" s="13">
        <v>1630</v>
      </c>
      <c r="B238" s="15"/>
      <c r="C238" s="15">
        <v>62</v>
      </c>
      <c r="D238" s="15">
        <v>0.61399999999999999</v>
      </c>
      <c r="E238" s="15">
        <v>13.44</v>
      </c>
      <c r="F238" s="17">
        <f t="shared" si="3"/>
        <v>8.2521600000000001E-2</v>
      </c>
      <c r="G238" s="14"/>
    </row>
    <row r="239" spans="1:7" ht="12.75" customHeight="1">
      <c r="A239" s="13">
        <v>1631</v>
      </c>
      <c r="B239" s="15"/>
      <c r="C239" s="15">
        <v>62</v>
      </c>
      <c r="D239" s="15">
        <v>0.61399999999999999</v>
      </c>
      <c r="E239" s="15">
        <v>14.02</v>
      </c>
      <c r="F239" s="17">
        <f t="shared" si="3"/>
        <v>8.6082799999999987E-2</v>
      </c>
      <c r="G239" s="14"/>
    </row>
    <row r="240" spans="1:7" ht="12.75" customHeight="1">
      <c r="A240" s="13">
        <v>1632</v>
      </c>
      <c r="B240" s="15"/>
      <c r="C240" s="15">
        <v>62</v>
      </c>
      <c r="D240" s="15">
        <v>0.59499999999999997</v>
      </c>
      <c r="E240" s="15">
        <v>14.02</v>
      </c>
      <c r="F240" s="17">
        <f t="shared" si="3"/>
        <v>8.3418999999999993E-2</v>
      </c>
      <c r="G240" s="14"/>
    </row>
    <row r="241" spans="1:7" ht="12.75" customHeight="1">
      <c r="A241" s="13">
        <v>1633</v>
      </c>
      <c r="B241" s="15"/>
      <c r="C241" s="15">
        <v>62</v>
      </c>
      <c r="D241" s="15">
        <v>0.54600000000000004</v>
      </c>
      <c r="E241" s="15">
        <v>14.02</v>
      </c>
      <c r="F241" s="17">
        <f t="shared" si="3"/>
        <v>7.6549200000000012E-2</v>
      </c>
      <c r="G241" s="14"/>
    </row>
    <row r="242" spans="1:7" ht="12.75" customHeight="1">
      <c r="A242" s="13">
        <v>1634</v>
      </c>
      <c r="B242" s="15"/>
      <c r="C242" s="15">
        <v>62</v>
      </c>
      <c r="D242" s="15">
        <v>0.54600000000000004</v>
      </c>
      <c r="E242" s="15">
        <v>14.02</v>
      </c>
      <c r="F242" s="17">
        <f t="shared" si="3"/>
        <v>7.6549200000000012E-2</v>
      </c>
      <c r="G242" s="14"/>
    </row>
    <row r="243" spans="1:7" ht="12.75" customHeight="1">
      <c r="A243" s="13">
        <v>1635</v>
      </c>
      <c r="B243" s="15"/>
      <c r="C243" s="15">
        <v>62</v>
      </c>
      <c r="D243" s="15">
        <v>0.54600000000000004</v>
      </c>
      <c r="E243" s="15">
        <v>14.02</v>
      </c>
      <c r="F243" s="17">
        <f t="shared" si="3"/>
        <v>7.6549200000000012E-2</v>
      </c>
      <c r="G243" s="14"/>
    </row>
    <row r="244" spans="1:7" ht="12.75" customHeight="1">
      <c r="A244" s="13">
        <v>1636</v>
      </c>
      <c r="B244" s="15"/>
      <c r="C244" s="15">
        <v>62</v>
      </c>
      <c r="D244" s="15">
        <v>0.54600000000000004</v>
      </c>
      <c r="E244" s="15">
        <v>14.02</v>
      </c>
      <c r="F244" s="17">
        <f t="shared" si="3"/>
        <v>7.6549200000000012E-2</v>
      </c>
      <c r="G244" s="14"/>
    </row>
    <row r="245" spans="1:7" ht="12.75" customHeight="1">
      <c r="A245" s="13">
        <v>1637</v>
      </c>
      <c r="B245" s="15"/>
      <c r="C245" s="15">
        <v>62</v>
      </c>
      <c r="D245" s="15">
        <v>0.54600000000000004</v>
      </c>
      <c r="E245" s="15">
        <v>14.02</v>
      </c>
      <c r="F245" s="17">
        <f t="shared" si="3"/>
        <v>7.6549200000000012E-2</v>
      </c>
      <c r="G245" s="14"/>
    </row>
    <row r="246" spans="1:7" ht="12.75" customHeight="1">
      <c r="A246" s="13">
        <v>1638</v>
      </c>
      <c r="B246" s="15"/>
      <c r="C246" s="15">
        <v>62</v>
      </c>
      <c r="D246" s="15">
        <v>0.54600000000000004</v>
      </c>
      <c r="E246" s="15">
        <v>14.02</v>
      </c>
      <c r="F246" s="17">
        <f t="shared" si="3"/>
        <v>7.6549200000000012E-2</v>
      </c>
      <c r="G246" s="14"/>
    </row>
    <row r="247" spans="1:7" ht="12.75" customHeight="1">
      <c r="A247" s="13">
        <v>1639</v>
      </c>
      <c r="B247" s="15"/>
      <c r="C247" s="15">
        <v>62</v>
      </c>
      <c r="D247" s="15">
        <v>0.54600000000000004</v>
      </c>
      <c r="E247" s="15">
        <v>14.02</v>
      </c>
      <c r="F247" s="17">
        <f t="shared" si="3"/>
        <v>7.6549200000000012E-2</v>
      </c>
      <c r="G247" s="14"/>
    </row>
    <row r="248" spans="1:7" ht="12.75" customHeight="1">
      <c r="A248" s="13">
        <v>1640</v>
      </c>
      <c r="B248" s="15"/>
      <c r="C248" s="15">
        <v>62</v>
      </c>
      <c r="D248" s="15">
        <v>0.54600000000000004</v>
      </c>
      <c r="E248" s="15">
        <v>14.02</v>
      </c>
      <c r="F248" s="17">
        <f t="shared" si="3"/>
        <v>7.6549200000000012E-2</v>
      </c>
      <c r="G248" s="14"/>
    </row>
    <row r="249" spans="1:7" ht="12.75" customHeight="1">
      <c r="A249" s="13">
        <v>1641</v>
      </c>
      <c r="B249" s="15"/>
      <c r="C249" s="15">
        <v>62</v>
      </c>
      <c r="D249" s="15">
        <v>0.54600000000000004</v>
      </c>
      <c r="E249" s="15">
        <v>14.45</v>
      </c>
      <c r="F249" s="17">
        <f t="shared" si="3"/>
        <v>7.8897000000000009E-2</v>
      </c>
      <c r="G249" s="14"/>
    </row>
    <row r="250" spans="1:7" ht="12.75" customHeight="1">
      <c r="A250" s="13">
        <v>1642</v>
      </c>
      <c r="B250" s="15"/>
      <c r="C250" s="15">
        <v>62</v>
      </c>
      <c r="D250" s="15">
        <v>0.54600000000000004</v>
      </c>
      <c r="E250" s="15">
        <v>14.45</v>
      </c>
      <c r="F250" s="17">
        <f t="shared" si="3"/>
        <v>7.8897000000000009E-2</v>
      </c>
      <c r="G250" s="14"/>
    </row>
    <row r="251" spans="1:7" ht="12.75" customHeight="1">
      <c r="A251" s="13">
        <v>1643</v>
      </c>
      <c r="B251" s="15"/>
      <c r="C251" s="15">
        <v>62</v>
      </c>
      <c r="D251" s="15">
        <v>0.54600000000000004</v>
      </c>
      <c r="E251" s="15">
        <v>14.45</v>
      </c>
      <c r="F251" s="17">
        <f t="shared" si="3"/>
        <v>7.8897000000000009E-2</v>
      </c>
      <c r="G251" s="14"/>
    </row>
    <row r="252" spans="1:7" ht="12.75" customHeight="1">
      <c r="A252" s="13">
        <v>1644</v>
      </c>
      <c r="B252" s="15"/>
      <c r="C252" s="15">
        <v>62</v>
      </c>
      <c r="D252" s="15">
        <v>0.54600000000000004</v>
      </c>
      <c r="E252" s="15">
        <v>14.45</v>
      </c>
      <c r="F252" s="17">
        <f t="shared" si="3"/>
        <v>7.8897000000000009E-2</v>
      </c>
      <c r="G252" s="14"/>
    </row>
    <row r="253" spans="1:7" ht="12.75" customHeight="1">
      <c r="A253" s="13">
        <v>1645</v>
      </c>
      <c r="B253" s="15"/>
      <c r="C253" s="15">
        <v>62</v>
      </c>
      <c r="D253" s="15">
        <v>0.54600000000000004</v>
      </c>
      <c r="E253" s="15">
        <v>14.45</v>
      </c>
      <c r="F253" s="17">
        <f t="shared" si="3"/>
        <v>7.8897000000000009E-2</v>
      </c>
      <c r="G253" s="14"/>
    </row>
    <row r="254" spans="1:7" ht="12.75" customHeight="1">
      <c r="A254" s="13">
        <v>1646</v>
      </c>
      <c r="B254" s="15"/>
      <c r="C254" s="15">
        <v>62</v>
      </c>
      <c r="D254" s="15">
        <v>0.54600000000000004</v>
      </c>
      <c r="E254" s="15">
        <v>14.45</v>
      </c>
      <c r="F254" s="17">
        <f t="shared" si="3"/>
        <v>7.8897000000000009E-2</v>
      </c>
      <c r="G254" s="14"/>
    </row>
    <row r="255" spans="1:7" ht="12.75" customHeight="1">
      <c r="A255" s="13">
        <v>1647</v>
      </c>
      <c r="B255" s="15"/>
      <c r="C255" s="15">
        <v>62</v>
      </c>
      <c r="D255" s="15">
        <v>0.54600000000000004</v>
      </c>
      <c r="E255" s="15">
        <v>14.45</v>
      </c>
      <c r="F255" s="17">
        <f t="shared" si="3"/>
        <v>7.8897000000000009E-2</v>
      </c>
      <c r="G255" s="14"/>
    </row>
    <row r="256" spans="1:7" ht="12.75" customHeight="1">
      <c r="A256" s="13">
        <v>1648</v>
      </c>
      <c r="B256" s="15"/>
      <c r="C256" s="15">
        <v>62</v>
      </c>
      <c r="D256" s="15">
        <v>0.54600000000000004</v>
      </c>
      <c r="E256" s="15">
        <v>14.45</v>
      </c>
      <c r="F256" s="17">
        <f t="shared" si="3"/>
        <v>7.8897000000000009E-2</v>
      </c>
      <c r="G256" s="14"/>
    </row>
    <row r="257" spans="1:7" ht="12.75" customHeight="1">
      <c r="A257" s="13">
        <v>1649</v>
      </c>
      <c r="B257" s="15"/>
      <c r="C257" s="15">
        <v>62</v>
      </c>
      <c r="D257" s="15">
        <v>0.54600000000000004</v>
      </c>
      <c r="E257" s="15">
        <v>14.45</v>
      </c>
      <c r="F257" s="17">
        <f t="shared" si="3"/>
        <v>7.8897000000000009E-2</v>
      </c>
      <c r="G257" s="14"/>
    </row>
    <row r="258" spans="1:7" ht="12.75" customHeight="1">
      <c r="A258" s="13">
        <v>1650</v>
      </c>
      <c r="B258" s="15"/>
      <c r="C258" s="15">
        <v>62</v>
      </c>
      <c r="D258" s="15">
        <v>0.54600000000000004</v>
      </c>
      <c r="E258" s="15">
        <v>14.51</v>
      </c>
      <c r="F258" s="17">
        <f t="shared" si="3"/>
        <v>7.9224600000000006E-2</v>
      </c>
      <c r="G258" s="14"/>
    </row>
    <row r="259" spans="1:7" ht="12.75" customHeight="1">
      <c r="A259" s="13">
        <v>1651</v>
      </c>
      <c r="B259" s="15"/>
      <c r="C259" s="15">
        <v>62</v>
      </c>
      <c r="D259" s="15">
        <v>0.54600000000000004</v>
      </c>
      <c r="E259" s="15">
        <v>14.51</v>
      </c>
      <c r="F259" s="17">
        <f t="shared" si="3"/>
        <v>7.9224600000000006E-2</v>
      </c>
      <c r="G259" s="14"/>
    </row>
    <row r="260" spans="1:7" ht="12.75" customHeight="1">
      <c r="A260" s="13">
        <v>1652</v>
      </c>
      <c r="B260" s="15"/>
      <c r="C260" s="15">
        <v>62</v>
      </c>
      <c r="D260" s="15">
        <v>0.54600000000000004</v>
      </c>
      <c r="E260" s="15">
        <v>14.51</v>
      </c>
      <c r="F260" s="17">
        <f t="shared" si="3"/>
        <v>7.9224600000000006E-2</v>
      </c>
      <c r="G260" s="14"/>
    </row>
    <row r="261" spans="1:7" ht="12.75" customHeight="1">
      <c r="A261" s="13">
        <v>1653</v>
      </c>
      <c r="B261" s="15"/>
      <c r="C261" s="15">
        <v>62</v>
      </c>
      <c r="D261" s="15">
        <v>0.54600000000000004</v>
      </c>
      <c r="E261" s="15">
        <v>14.51</v>
      </c>
      <c r="F261" s="17">
        <f t="shared" si="3"/>
        <v>7.9224600000000006E-2</v>
      </c>
      <c r="G261" s="14"/>
    </row>
    <row r="262" spans="1:7" ht="12.75" customHeight="1">
      <c r="A262" s="13">
        <v>1654</v>
      </c>
      <c r="B262" s="15"/>
      <c r="C262" s="15">
        <v>62</v>
      </c>
      <c r="D262" s="15">
        <v>0.54600000000000004</v>
      </c>
      <c r="E262" s="15">
        <v>14.51</v>
      </c>
      <c r="F262" s="17">
        <f t="shared" si="3"/>
        <v>7.9224600000000006E-2</v>
      </c>
      <c r="G262" s="14"/>
    </row>
    <row r="263" spans="1:7" ht="12.75" customHeight="1">
      <c r="A263" s="13">
        <v>1655</v>
      </c>
      <c r="B263" s="15"/>
      <c r="C263" s="15">
        <v>62</v>
      </c>
      <c r="D263" s="15">
        <v>0.54600000000000004</v>
      </c>
      <c r="E263" s="15">
        <v>14.51</v>
      </c>
      <c r="F263" s="17">
        <f t="shared" si="3"/>
        <v>7.9224600000000006E-2</v>
      </c>
      <c r="G263" s="14"/>
    </row>
    <row r="264" spans="1:7" ht="12.75" customHeight="1">
      <c r="A264" s="13">
        <v>1656</v>
      </c>
      <c r="B264" s="15"/>
      <c r="C264" s="15">
        <v>62</v>
      </c>
      <c r="D264" s="15">
        <v>0.54600000000000004</v>
      </c>
      <c r="E264" s="15">
        <v>14.51</v>
      </c>
      <c r="F264" s="17">
        <f t="shared" ref="F264:F327" si="4">D264*E264/100</f>
        <v>7.9224600000000006E-2</v>
      </c>
      <c r="G264" s="14"/>
    </row>
    <row r="265" spans="1:7" ht="12.75" customHeight="1">
      <c r="A265" s="13">
        <v>1657</v>
      </c>
      <c r="B265" s="15"/>
      <c r="C265" s="15">
        <v>62</v>
      </c>
      <c r="D265" s="15">
        <v>0.54600000000000004</v>
      </c>
      <c r="E265" s="15">
        <v>14.51</v>
      </c>
      <c r="F265" s="17">
        <f t="shared" si="4"/>
        <v>7.9224600000000006E-2</v>
      </c>
      <c r="G265" s="14"/>
    </row>
    <row r="266" spans="1:7" ht="12.75" customHeight="1">
      <c r="A266" s="13">
        <v>1658</v>
      </c>
      <c r="B266" s="15"/>
      <c r="C266" s="15">
        <v>62</v>
      </c>
      <c r="D266" s="15">
        <v>0.54600000000000004</v>
      </c>
      <c r="E266" s="15">
        <v>14.51</v>
      </c>
      <c r="F266" s="17">
        <f t="shared" si="4"/>
        <v>7.9224600000000006E-2</v>
      </c>
      <c r="G266" s="14"/>
    </row>
    <row r="267" spans="1:7" ht="12.75" customHeight="1">
      <c r="A267" s="13">
        <v>1659</v>
      </c>
      <c r="B267" s="15"/>
      <c r="C267" s="15">
        <v>62</v>
      </c>
      <c r="D267" s="15">
        <v>0.54600000000000004</v>
      </c>
      <c r="E267" s="15">
        <v>14.51</v>
      </c>
      <c r="F267" s="17">
        <f t="shared" si="4"/>
        <v>7.9224600000000006E-2</v>
      </c>
      <c r="G267" s="14"/>
    </row>
    <row r="268" spans="1:7" ht="12.75" customHeight="1">
      <c r="A268" s="13">
        <v>1660</v>
      </c>
      <c r="B268" s="15"/>
      <c r="C268" s="15">
        <v>62</v>
      </c>
      <c r="D268" s="15">
        <v>0.54600000000000004</v>
      </c>
      <c r="E268" s="15">
        <v>14.51</v>
      </c>
      <c r="F268" s="17">
        <f t="shared" si="4"/>
        <v>7.9224600000000006E-2</v>
      </c>
      <c r="G268" s="14"/>
    </row>
    <row r="269" spans="1:7" ht="12.75" customHeight="1">
      <c r="A269" s="13">
        <v>1661</v>
      </c>
      <c r="B269" s="15"/>
      <c r="C269" s="15">
        <v>62</v>
      </c>
      <c r="D269" s="15">
        <v>0.54600000000000004</v>
      </c>
      <c r="E269" s="15">
        <v>14.33</v>
      </c>
      <c r="F269" s="17">
        <f t="shared" si="4"/>
        <v>7.8241800000000014E-2</v>
      </c>
      <c r="G269" s="14"/>
    </row>
    <row r="270" spans="1:7" ht="12.75" customHeight="1">
      <c r="A270" s="13">
        <v>1662</v>
      </c>
      <c r="B270" s="15"/>
      <c r="C270" s="15">
        <v>62</v>
      </c>
      <c r="D270" s="15">
        <v>0.54600000000000004</v>
      </c>
      <c r="E270" s="15">
        <v>14.33</v>
      </c>
      <c r="F270" s="17">
        <f t="shared" si="4"/>
        <v>7.8241800000000014E-2</v>
      </c>
      <c r="G270" s="14"/>
    </row>
    <row r="271" spans="1:7" ht="12.75" customHeight="1">
      <c r="A271" s="13">
        <v>1663</v>
      </c>
      <c r="B271" s="15"/>
      <c r="C271" s="15">
        <v>62</v>
      </c>
      <c r="D271" s="15">
        <v>0.54600000000000004</v>
      </c>
      <c r="E271" s="15">
        <v>14.33</v>
      </c>
      <c r="F271" s="17">
        <f t="shared" si="4"/>
        <v>7.8241800000000014E-2</v>
      </c>
      <c r="G271" s="14"/>
    </row>
    <row r="272" spans="1:7" ht="12.75" customHeight="1">
      <c r="A272" s="13">
        <v>1664</v>
      </c>
      <c r="B272" s="15"/>
      <c r="C272" s="15">
        <v>62</v>
      </c>
      <c r="D272" s="15">
        <v>0.54600000000000004</v>
      </c>
      <c r="E272" s="15">
        <v>14.33</v>
      </c>
      <c r="F272" s="17">
        <f t="shared" si="4"/>
        <v>7.8241800000000014E-2</v>
      </c>
      <c r="G272" s="14"/>
    </row>
    <row r="273" spans="1:7" ht="12.75" customHeight="1">
      <c r="A273" s="13">
        <v>1665</v>
      </c>
      <c r="B273" s="15"/>
      <c r="C273" s="15">
        <v>62</v>
      </c>
      <c r="D273" s="15">
        <v>0.54600000000000004</v>
      </c>
      <c r="E273" s="15">
        <v>14.33</v>
      </c>
      <c r="F273" s="17">
        <f t="shared" si="4"/>
        <v>7.8241800000000014E-2</v>
      </c>
      <c r="G273" s="14"/>
    </row>
    <row r="274" spans="1:7" ht="12.75" customHeight="1">
      <c r="A274" s="13">
        <v>1666</v>
      </c>
      <c r="B274" s="15"/>
      <c r="C274" s="15">
        <v>62</v>
      </c>
      <c r="D274" s="15">
        <v>0.54600000000000004</v>
      </c>
      <c r="E274" s="15">
        <v>14.33</v>
      </c>
      <c r="F274" s="17">
        <f t="shared" si="4"/>
        <v>7.8241800000000014E-2</v>
      </c>
      <c r="G274" s="14"/>
    </row>
    <row r="275" spans="1:7" ht="12.75" customHeight="1">
      <c r="A275" s="13">
        <v>1667</v>
      </c>
      <c r="B275" s="15"/>
      <c r="C275" s="15">
        <v>62</v>
      </c>
      <c r="D275" s="15">
        <v>0.54600000000000004</v>
      </c>
      <c r="E275" s="15">
        <v>14.33</v>
      </c>
      <c r="F275" s="17">
        <f t="shared" si="4"/>
        <v>7.8241800000000014E-2</v>
      </c>
      <c r="G275" s="14"/>
    </row>
    <row r="276" spans="1:7" ht="12.75" customHeight="1">
      <c r="A276" s="13">
        <v>1668</v>
      </c>
      <c r="B276" s="15"/>
      <c r="C276" s="15">
        <v>62</v>
      </c>
      <c r="D276" s="15">
        <v>0.54600000000000004</v>
      </c>
      <c r="E276" s="15">
        <v>14.33</v>
      </c>
      <c r="F276" s="17">
        <f t="shared" si="4"/>
        <v>7.8241800000000014E-2</v>
      </c>
      <c r="G276" s="14"/>
    </row>
    <row r="277" spans="1:7" ht="12.75" customHeight="1">
      <c r="A277" s="13">
        <v>1669</v>
      </c>
      <c r="B277" s="15"/>
      <c r="C277" s="15">
        <v>62</v>
      </c>
      <c r="D277" s="15">
        <v>0.54600000000000004</v>
      </c>
      <c r="E277" s="15">
        <v>14.33</v>
      </c>
      <c r="F277" s="17">
        <f t="shared" si="4"/>
        <v>7.8241800000000014E-2</v>
      </c>
      <c r="G277" s="14"/>
    </row>
    <row r="278" spans="1:7" ht="12.75" customHeight="1">
      <c r="A278" s="13">
        <v>1670</v>
      </c>
      <c r="B278" s="15"/>
      <c r="C278" s="15">
        <v>62</v>
      </c>
      <c r="D278" s="15">
        <v>0.54600000000000004</v>
      </c>
      <c r="E278" s="15">
        <v>14.33</v>
      </c>
      <c r="F278" s="17">
        <f t="shared" si="4"/>
        <v>7.8241800000000014E-2</v>
      </c>
      <c r="G278" s="14"/>
    </row>
    <row r="279" spans="1:7" ht="12.75" customHeight="1">
      <c r="A279" s="13">
        <v>1671</v>
      </c>
      <c r="B279" s="15"/>
      <c r="C279" s="15">
        <v>62</v>
      </c>
      <c r="D279" s="15">
        <v>0.54600000000000004</v>
      </c>
      <c r="E279" s="15">
        <v>14.85</v>
      </c>
      <c r="F279" s="17">
        <f t="shared" si="4"/>
        <v>8.1081E-2</v>
      </c>
      <c r="G279" s="14"/>
    </row>
    <row r="280" spans="1:7" ht="12.75" customHeight="1">
      <c r="A280" s="13">
        <v>1672</v>
      </c>
      <c r="B280" s="15"/>
      <c r="C280" s="15">
        <v>62</v>
      </c>
      <c r="D280" s="15">
        <v>0.54600000000000004</v>
      </c>
      <c r="E280" s="15">
        <v>14.85</v>
      </c>
      <c r="F280" s="17">
        <f t="shared" si="4"/>
        <v>8.1081E-2</v>
      </c>
      <c r="G280" s="14"/>
    </row>
    <row r="281" spans="1:7" ht="12.75" customHeight="1">
      <c r="A281" s="13">
        <v>1673</v>
      </c>
      <c r="B281" s="15"/>
      <c r="C281" s="15">
        <v>62</v>
      </c>
      <c r="D281" s="15">
        <v>0.54600000000000004</v>
      </c>
      <c r="E281" s="15">
        <v>14.85</v>
      </c>
      <c r="F281" s="17">
        <f t="shared" si="4"/>
        <v>8.1081E-2</v>
      </c>
      <c r="G281" s="14"/>
    </row>
    <row r="282" spans="1:7" ht="12.75" customHeight="1">
      <c r="A282" s="13">
        <v>1674</v>
      </c>
      <c r="B282" s="15"/>
      <c r="C282" s="15">
        <v>62</v>
      </c>
      <c r="D282" s="15">
        <v>0.54600000000000004</v>
      </c>
      <c r="E282" s="15">
        <v>14.85</v>
      </c>
      <c r="F282" s="17">
        <f t="shared" si="4"/>
        <v>8.1081E-2</v>
      </c>
      <c r="G282" s="14"/>
    </row>
    <row r="283" spans="1:7" ht="12.75" customHeight="1">
      <c r="A283" s="13">
        <v>1675</v>
      </c>
      <c r="B283" s="15"/>
      <c r="C283" s="15">
        <v>62</v>
      </c>
      <c r="D283" s="15">
        <v>0.54600000000000004</v>
      </c>
      <c r="E283" s="15">
        <v>14.85</v>
      </c>
      <c r="F283" s="17">
        <f t="shared" si="4"/>
        <v>8.1081E-2</v>
      </c>
      <c r="G283" s="14"/>
    </row>
    <row r="284" spans="1:7" ht="12.75" customHeight="1">
      <c r="A284" s="13">
        <v>1676</v>
      </c>
      <c r="B284" s="15"/>
      <c r="C284" s="15">
        <v>62</v>
      </c>
      <c r="D284" s="15">
        <v>0.54600000000000004</v>
      </c>
      <c r="E284" s="15">
        <v>14.85</v>
      </c>
      <c r="F284" s="17">
        <f t="shared" si="4"/>
        <v>8.1081E-2</v>
      </c>
      <c r="G284" s="14"/>
    </row>
    <row r="285" spans="1:7" ht="12.75" customHeight="1">
      <c r="A285" s="13">
        <v>1677</v>
      </c>
      <c r="B285" s="15"/>
      <c r="C285" s="15">
        <v>62</v>
      </c>
      <c r="D285" s="15">
        <v>0.46800000000000003</v>
      </c>
      <c r="E285" s="15">
        <v>14.85</v>
      </c>
      <c r="F285" s="17">
        <f t="shared" si="4"/>
        <v>6.9498000000000004E-2</v>
      </c>
      <c r="G285" s="14"/>
    </row>
    <row r="286" spans="1:7" ht="12.75" customHeight="1">
      <c r="A286" s="13">
        <v>1678</v>
      </c>
      <c r="B286" s="15"/>
      <c r="C286" s="15">
        <v>62</v>
      </c>
      <c r="D286" s="15">
        <v>0.46800000000000003</v>
      </c>
      <c r="E286" s="15">
        <v>14.85</v>
      </c>
      <c r="F286" s="17">
        <f t="shared" si="4"/>
        <v>6.9498000000000004E-2</v>
      </c>
      <c r="G286" s="14"/>
    </row>
    <row r="287" spans="1:7" ht="12.75" customHeight="1">
      <c r="A287" s="13">
        <v>1679</v>
      </c>
      <c r="B287" s="15"/>
      <c r="C287" s="15">
        <v>62</v>
      </c>
      <c r="D287" s="15">
        <v>0.46800000000000003</v>
      </c>
      <c r="E287" s="15">
        <v>14.85</v>
      </c>
      <c r="F287" s="17">
        <f t="shared" si="4"/>
        <v>6.9498000000000004E-2</v>
      </c>
      <c r="G287" s="14"/>
    </row>
    <row r="288" spans="1:7" ht="12.75" customHeight="1">
      <c r="A288" s="13">
        <v>1680</v>
      </c>
      <c r="B288" s="15"/>
      <c r="C288" s="15">
        <v>62</v>
      </c>
      <c r="D288" s="15">
        <v>0.46800000000000003</v>
      </c>
      <c r="E288" s="15">
        <v>14.85</v>
      </c>
      <c r="F288" s="17">
        <f t="shared" si="4"/>
        <v>6.9498000000000004E-2</v>
      </c>
      <c r="G288" s="14"/>
    </row>
    <row r="289" spans="1:7" ht="12.75" customHeight="1">
      <c r="A289" s="13">
        <v>1681</v>
      </c>
      <c r="B289" s="15"/>
      <c r="C289" s="15">
        <v>62</v>
      </c>
      <c r="D289" s="15">
        <v>0.46800000000000003</v>
      </c>
      <c r="E289" s="15">
        <v>15.22</v>
      </c>
      <c r="F289" s="17">
        <f t="shared" si="4"/>
        <v>7.1229600000000004E-2</v>
      </c>
      <c r="G289" s="14"/>
    </row>
    <row r="290" spans="1:7" ht="12.75" customHeight="1">
      <c r="A290" s="13">
        <v>1682</v>
      </c>
      <c r="B290" s="15"/>
      <c r="C290" s="15">
        <v>62</v>
      </c>
      <c r="D290" s="15">
        <v>0.46800000000000003</v>
      </c>
      <c r="E290" s="15">
        <v>15.22</v>
      </c>
      <c r="F290" s="17">
        <f t="shared" si="4"/>
        <v>7.1229600000000004E-2</v>
      </c>
      <c r="G290" s="14"/>
    </row>
    <row r="291" spans="1:7" ht="12.75" customHeight="1">
      <c r="A291" s="13">
        <v>1683</v>
      </c>
      <c r="B291" s="15"/>
      <c r="C291" s="15">
        <v>62</v>
      </c>
      <c r="D291" s="15">
        <v>0.46800000000000003</v>
      </c>
      <c r="E291" s="15">
        <v>15.22</v>
      </c>
      <c r="F291" s="17">
        <f t="shared" si="4"/>
        <v>7.1229600000000004E-2</v>
      </c>
      <c r="G291" s="14"/>
    </row>
    <row r="292" spans="1:7" ht="12.75" customHeight="1">
      <c r="A292" s="13">
        <v>1684</v>
      </c>
      <c r="B292" s="15"/>
      <c r="C292" s="15">
        <v>62</v>
      </c>
      <c r="D292" s="15">
        <v>0.46800000000000003</v>
      </c>
      <c r="E292" s="15">
        <v>15.22</v>
      </c>
      <c r="F292" s="17">
        <f t="shared" si="4"/>
        <v>7.1229600000000004E-2</v>
      </c>
      <c r="G292" s="14"/>
    </row>
    <row r="293" spans="1:7" ht="12.75" customHeight="1">
      <c r="A293" s="13">
        <v>1685</v>
      </c>
      <c r="B293" s="15"/>
      <c r="C293" s="15">
        <v>62</v>
      </c>
      <c r="D293" s="15">
        <v>0.46800000000000003</v>
      </c>
      <c r="E293" s="15">
        <v>15.22</v>
      </c>
      <c r="F293" s="17">
        <f t="shared" si="4"/>
        <v>7.1229600000000004E-2</v>
      </c>
      <c r="G293" s="14"/>
    </row>
    <row r="294" spans="1:7" ht="12.75" customHeight="1">
      <c r="A294" s="13">
        <v>1686</v>
      </c>
      <c r="B294" s="15"/>
      <c r="C294" s="15">
        <v>62</v>
      </c>
      <c r="D294" s="15">
        <v>0.46800000000000003</v>
      </c>
      <c r="E294" s="15">
        <v>15.22</v>
      </c>
      <c r="F294" s="17">
        <f t="shared" si="4"/>
        <v>7.1229600000000004E-2</v>
      </c>
      <c r="G294" s="14"/>
    </row>
    <row r="295" spans="1:7" ht="12.75" customHeight="1">
      <c r="A295" s="13">
        <v>1687</v>
      </c>
      <c r="B295" s="15"/>
      <c r="C295" s="15">
        <v>62</v>
      </c>
      <c r="D295" s="15">
        <v>0.46800000000000003</v>
      </c>
      <c r="E295" s="15">
        <v>15.22</v>
      </c>
      <c r="F295" s="17">
        <f t="shared" si="4"/>
        <v>7.1229600000000004E-2</v>
      </c>
      <c r="G295" s="14"/>
    </row>
    <row r="296" spans="1:7" ht="12.75" customHeight="1">
      <c r="A296" s="13">
        <v>1688</v>
      </c>
      <c r="B296" s="15"/>
      <c r="C296" s="15">
        <v>62</v>
      </c>
      <c r="D296" s="15">
        <v>0.46800000000000003</v>
      </c>
      <c r="E296" s="15">
        <v>15.22</v>
      </c>
      <c r="F296" s="17">
        <f t="shared" si="4"/>
        <v>7.1229600000000004E-2</v>
      </c>
      <c r="G296" s="14"/>
    </row>
    <row r="297" spans="1:7" ht="12.75" customHeight="1">
      <c r="A297" s="13">
        <v>1689</v>
      </c>
      <c r="B297" s="15"/>
      <c r="C297" s="15">
        <v>62</v>
      </c>
      <c r="D297" s="15">
        <v>0.46800000000000003</v>
      </c>
      <c r="E297" s="15">
        <v>15.22</v>
      </c>
      <c r="F297" s="17">
        <f t="shared" si="4"/>
        <v>7.1229600000000004E-2</v>
      </c>
      <c r="G297" s="14"/>
    </row>
    <row r="298" spans="1:7" ht="12.75" customHeight="1">
      <c r="A298" s="13">
        <v>1690</v>
      </c>
      <c r="B298" s="15"/>
      <c r="C298" s="15">
        <v>62</v>
      </c>
      <c r="D298" s="15">
        <v>0.46800000000000003</v>
      </c>
      <c r="E298" s="15">
        <v>15.22</v>
      </c>
      <c r="F298" s="17">
        <f t="shared" si="4"/>
        <v>7.1229600000000004E-2</v>
      </c>
      <c r="G298" s="14"/>
    </row>
    <row r="299" spans="1:7" ht="12.75" customHeight="1">
      <c r="A299" s="13">
        <v>1691</v>
      </c>
      <c r="B299" s="15"/>
      <c r="C299" s="15">
        <v>62</v>
      </c>
      <c r="D299" s="15">
        <v>0.46800000000000003</v>
      </c>
      <c r="E299" s="15">
        <v>15.09</v>
      </c>
      <c r="F299" s="17">
        <f t="shared" si="4"/>
        <v>7.0621199999999995E-2</v>
      </c>
      <c r="G299" s="14"/>
    </row>
    <row r="300" spans="1:7" ht="12.75" customHeight="1">
      <c r="A300" s="13">
        <v>1692</v>
      </c>
      <c r="B300" s="15"/>
      <c r="C300" s="15">
        <v>62</v>
      </c>
      <c r="D300" s="15">
        <v>0.46800000000000003</v>
      </c>
      <c r="E300" s="15">
        <v>15.09</v>
      </c>
      <c r="F300" s="17">
        <f t="shared" si="4"/>
        <v>7.0621199999999995E-2</v>
      </c>
      <c r="G300" s="14"/>
    </row>
    <row r="301" spans="1:7" ht="12.75" customHeight="1">
      <c r="A301" s="13">
        <v>1693</v>
      </c>
      <c r="B301" s="15"/>
      <c r="C301" s="15">
        <v>62</v>
      </c>
      <c r="D301" s="15">
        <v>0.40899999999999997</v>
      </c>
      <c r="E301" s="15">
        <v>15.09</v>
      </c>
      <c r="F301" s="17">
        <f t="shared" si="4"/>
        <v>6.1718099999999998E-2</v>
      </c>
      <c r="G301" s="14"/>
    </row>
    <row r="302" spans="1:7" ht="12.75" customHeight="1">
      <c r="A302" s="13">
        <v>1694</v>
      </c>
      <c r="B302" s="15"/>
      <c r="C302" s="15">
        <v>62</v>
      </c>
      <c r="D302" s="15">
        <v>0.40899999999999997</v>
      </c>
      <c r="E302" s="15">
        <v>15.09</v>
      </c>
      <c r="F302" s="17">
        <f t="shared" si="4"/>
        <v>6.1718099999999998E-2</v>
      </c>
      <c r="G302" s="14"/>
    </row>
    <row r="303" spans="1:7" ht="12.75" customHeight="1">
      <c r="A303" s="13">
        <v>1695</v>
      </c>
      <c r="B303" s="15"/>
      <c r="C303" s="15">
        <v>62</v>
      </c>
      <c r="D303" s="15">
        <v>0.40899999999999997</v>
      </c>
      <c r="E303" s="15">
        <v>15.09</v>
      </c>
      <c r="F303" s="17">
        <f t="shared" si="4"/>
        <v>6.1718099999999998E-2</v>
      </c>
      <c r="G303" s="14"/>
    </row>
    <row r="304" spans="1:7" ht="12.75" customHeight="1">
      <c r="A304" s="13">
        <v>1696</v>
      </c>
      <c r="B304" s="15"/>
      <c r="C304" s="15">
        <v>62</v>
      </c>
      <c r="D304" s="15">
        <v>0.40899999999999997</v>
      </c>
      <c r="E304" s="15">
        <v>15.09</v>
      </c>
      <c r="F304" s="17">
        <f t="shared" si="4"/>
        <v>6.1718099999999998E-2</v>
      </c>
      <c r="G304" s="14"/>
    </row>
    <row r="305" spans="1:7" ht="12.75" customHeight="1">
      <c r="A305" s="13">
        <v>1697</v>
      </c>
      <c r="B305" s="15"/>
      <c r="C305" s="15">
        <v>62</v>
      </c>
      <c r="D305" s="15">
        <v>0.40899999999999997</v>
      </c>
      <c r="E305" s="15">
        <v>15.09</v>
      </c>
      <c r="F305" s="17">
        <f t="shared" si="4"/>
        <v>6.1718099999999998E-2</v>
      </c>
      <c r="G305" s="14"/>
    </row>
    <row r="306" spans="1:7" ht="12.75" customHeight="1">
      <c r="A306" s="13">
        <v>1698</v>
      </c>
      <c r="B306" s="15"/>
      <c r="C306" s="15">
        <v>62</v>
      </c>
      <c r="D306" s="15">
        <v>0.40899999999999997</v>
      </c>
      <c r="E306" s="15">
        <v>15.09</v>
      </c>
      <c r="F306" s="17">
        <f t="shared" si="4"/>
        <v>6.1718099999999998E-2</v>
      </c>
      <c r="G306" s="14"/>
    </row>
    <row r="307" spans="1:7" ht="12.75" customHeight="1">
      <c r="A307" s="13">
        <v>1699</v>
      </c>
      <c r="B307" s="15"/>
      <c r="C307" s="15">
        <v>62</v>
      </c>
      <c r="D307" s="15">
        <v>0.40899999999999997</v>
      </c>
      <c r="E307" s="15">
        <v>15.09</v>
      </c>
      <c r="F307" s="17">
        <f t="shared" si="4"/>
        <v>6.1718099999999998E-2</v>
      </c>
      <c r="G307" s="14"/>
    </row>
    <row r="308" spans="1:7" ht="12.75" customHeight="1">
      <c r="A308" s="13">
        <v>1700</v>
      </c>
      <c r="B308" s="15"/>
      <c r="C308" s="15">
        <v>62</v>
      </c>
      <c r="D308" s="15">
        <v>0.40899999999999997</v>
      </c>
      <c r="E308" s="15">
        <v>15.09</v>
      </c>
      <c r="F308" s="17">
        <f t="shared" si="4"/>
        <v>6.1718099999999998E-2</v>
      </c>
      <c r="G308" s="14"/>
    </row>
    <row r="309" spans="1:7" ht="12.75" customHeight="1">
      <c r="A309" s="13">
        <v>1701</v>
      </c>
      <c r="B309" s="15"/>
      <c r="C309" s="15">
        <v>62</v>
      </c>
      <c r="D309" s="15">
        <v>0.40899999999999997</v>
      </c>
      <c r="E309" s="15">
        <v>15.16</v>
      </c>
      <c r="F309" s="17">
        <f t="shared" si="4"/>
        <v>6.2004399999999994E-2</v>
      </c>
      <c r="G309" s="14"/>
    </row>
    <row r="310" spans="1:7" ht="12.75" customHeight="1">
      <c r="A310" s="13">
        <v>1702</v>
      </c>
      <c r="B310" s="15"/>
      <c r="C310" s="15">
        <v>62</v>
      </c>
      <c r="D310" s="15">
        <v>0.40899999999999997</v>
      </c>
      <c r="E310" s="15">
        <v>15.16</v>
      </c>
      <c r="F310" s="17">
        <f t="shared" si="4"/>
        <v>6.2004399999999994E-2</v>
      </c>
      <c r="G310" s="14"/>
    </row>
    <row r="311" spans="1:7" ht="12.75" customHeight="1">
      <c r="A311" s="13">
        <v>1703</v>
      </c>
      <c r="B311" s="15"/>
      <c r="C311" s="15">
        <v>62</v>
      </c>
      <c r="D311" s="15">
        <v>0.40899999999999997</v>
      </c>
      <c r="E311" s="15">
        <v>15.16</v>
      </c>
      <c r="F311" s="17">
        <f t="shared" si="4"/>
        <v>6.2004399999999994E-2</v>
      </c>
      <c r="G311" s="14"/>
    </row>
    <row r="312" spans="1:7" ht="12.75" customHeight="1">
      <c r="A312" s="13">
        <v>1704</v>
      </c>
      <c r="B312" s="15"/>
      <c r="C312" s="15">
        <v>62</v>
      </c>
      <c r="D312" s="15">
        <v>0.379</v>
      </c>
      <c r="E312" s="15">
        <v>15.16</v>
      </c>
      <c r="F312" s="17">
        <f t="shared" si="4"/>
        <v>5.7456399999999998E-2</v>
      </c>
      <c r="G312" s="14"/>
    </row>
    <row r="313" spans="1:7" ht="12.75" customHeight="1">
      <c r="A313" s="13">
        <v>1705</v>
      </c>
      <c r="B313" s="15"/>
      <c r="C313" s="15">
        <v>62</v>
      </c>
      <c r="D313" s="15">
        <v>0.39600000000000002</v>
      </c>
      <c r="E313" s="15">
        <v>15.16</v>
      </c>
      <c r="F313" s="17">
        <f t="shared" si="4"/>
        <v>6.0033600000000006E-2</v>
      </c>
      <c r="G313" s="14"/>
    </row>
    <row r="314" spans="1:7" ht="12.75" customHeight="1">
      <c r="A314" s="13">
        <v>1706</v>
      </c>
      <c r="B314" s="15"/>
      <c r="C314" s="15">
        <v>62</v>
      </c>
      <c r="D314" s="15">
        <v>0.39600000000000002</v>
      </c>
      <c r="E314" s="15">
        <v>15.16</v>
      </c>
      <c r="F314" s="17">
        <f t="shared" si="4"/>
        <v>6.0033600000000006E-2</v>
      </c>
      <c r="G314" s="14"/>
    </row>
    <row r="315" spans="1:7" ht="12.75" customHeight="1">
      <c r="A315" s="13">
        <v>1707</v>
      </c>
      <c r="B315" s="15"/>
      <c r="C315" s="15">
        <v>62</v>
      </c>
      <c r="D315" s="15">
        <v>0.39600000000000002</v>
      </c>
      <c r="E315" s="15">
        <v>15.16</v>
      </c>
      <c r="F315" s="17">
        <f t="shared" si="4"/>
        <v>6.0033600000000006E-2</v>
      </c>
      <c r="G315" s="14"/>
    </row>
    <row r="316" spans="1:7" ht="12.75" customHeight="1">
      <c r="A316" s="13">
        <v>1708</v>
      </c>
      <c r="B316" s="15"/>
      <c r="C316" s="15">
        <v>62</v>
      </c>
      <c r="D316" s="15">
        <v>0.39600000000000002</v>
      </c>
      <c r="E316" s="15">
        <v>15.16</v>
      </c>
      <c r="F316" s="17">
        <f t="shared" si="4"/>
        <v>6.0033600000000006E-2</v>
      </c>
      <c r="G316" s="14"/>
    </row>
    <row r="317" spans="1:7" ht="12.75" customHeight="1">
      <c r="A317" s="13">
        <v>1709</v>
      </c>
      <c r="B317" s="15"/>
      <c r="C317" s="15">
        <v>62</v>
      </c>
      <c r="D317" s="15">
        <v>0.39600000000000002</v>
      </c>
      <c r="E317" s="15">
        <v>15.16</v>
      </c>
      <c r="F317" s="17">
        <f t="shared" si="4"/>
        <v>6.0033600000000006E-2</v>
      </c>
      <c r="G317" s="14"/>
    </row>
    <row r="318" spans="1:7" ht="12.75" customHeight="1">
      <c r="A318" s="13">
        <v>1710</v>
      </c>
      <c r="B318" s="15"/>
      <c r="C318" s="15">
        <v>62</v>
      </c>
      <c r="D318" s="15">
        <v>0.39600000000000002</v>
      </c>
      <c r="E318" s="15">
        <v>15.16</v>
      </c>
      <c r="F318" s="17">
        <f t="shared" si="4"/>
        <v>6.0033600000000006E-2</v>
      </c>
      <c r="G318" s="14"/>
    </row>
    <row r="319" spans="1:7" ht="12.75" customHeight="1">
      <c r="A319" s="13">
        <v>1711</v>
      </c>
      <c r="B319" s="15"/>
      <c r="C319" s="15">
        <v>62</v>
      </c>
      <c r="D319" s="15">
        <v>0.39600000000000002</v>
      </c>
      <c r="E319" s="15">
        <v>15.17</v>
      </c>
      <c r="F319" s="17">
        <f t="shared" si="4"/>
        <v>6.00732E-2</v>
      </c>
      <c r="G319" s="14"/>
    </row>
    <row r="320" spans="1:7" ht="12.75" customHeight="1">
      <c r="A320" s="13">
        <v>1712</v>
      </c>
      <c r="B320" s="15"/>
      <c r="C320" s="15">
        <v>62</v>
      </c>
      <c r="D320" s="15">
        <v>0.39600000000000002</v>
      </c>
      <c r="E320" s="15">
        <v>15.17</v>
      </c>
      <c r="F320" s="17">
        <f t="shared" si="4"/>
        <v>6.00732E-2</v>
      </c>
      <c r="G320" s="14"/>
    </row>
    <row r="321" spans="1:7" ht="12.75" customHeight="1">
      <c r="A321" s="13">
        <v>1713</v>
      </c>
      <c r="B321" s="15"/>
      <c r="C321" s="15">
        <v>62</v>
      </c>
      <c r="D321" s="15">
        <v>0.39600000000000002</v>
      </c>
      <c r="E321" s="15">
        <v>15.17</v>
      </c>
      <c r="F321" s="17">
        <f t="shared" si="4"/>
        <v>6.00732E-2</v>
      </c>
      <c r="G321" s="14"/>
    </row>
    <row r="322" spans="1:7" ht="12.75" customHeight="1">
      <c r="A322" s="13">
        <v>1714</v>
      </c>
      <c r="B322" s="15"/>
      <c r="C322" s="15">
        <v>62</v>
      </c>
      <c r="D322" s="15">
        <v>0.39600000000000002</v>
      </c>
      <c r="E322" s="15">
        <v>15.17</v>
      </c>
      <c r="F322" s="17">
        <f t="shared" si="4"/>
        <v>6.00732E-2</v>
      </c>
      <c r="G322" s="14"/>
    </row>
    <row r="323" spans="1:7" ht="12.75" customHeight="1">
      <c r="A323" s="13">
        <v>1715</v>
      </c>
      <c r="B323" s="15"/>
      <c r="C323" s="15">
        <v>62</v>
      </c>
      <c r="D323" s="15">
        <v>0.39600000000000002</v>
      </c>
      <c r="E323" s="15">
        <v>15.17</v>
      </c>
      <c r="F323" s="17">
        <f t="shared" si="4"/>
        <v>6.00732E-2</v>
      </c>
      <c r="G323" s="14"/>
    </row>
    <row r="324" spans="1:7" ht="12.75" customHeight="1">
      <c r="A324" s="13">
        <v>1716</v>
      </c>
      <c r="B324" s="15"/>
      <c r="C324" s="15">
        <v>62</v>
      </c>
      <c r="D324" s="15">
        <v>0.39600000000000002</v>
      </c>
      <c r="E324" s="15">
        <v>15.17</v>
      </c>
      <c r="F324" s="17">
        <f t="shared" si="4"/>
        <v>6.00732E-2</v>
      </c>
      <c r="G324" s="14"/>
    </row>
    <row r="325" spans="1:7" ht="12.75" customHeight="1">
      <c r="A325" s="13">
        <v>1717</v>
      </c>
      <c r="B325" s="15"/>
      <c r="C325" s="15">
        <v>62</v>
      </c>
      <c r="D325" s="15">
        <v>0.39600000000000002</v>
      </c>
      <c r="E325" s="15">
        <v>15.17</v>
      </c>
      <c r="F325" s="17">
        <f t="shared" si="4"/>
        <v>6.00732E-2</v>
      </c>
      <c r="G325" s="14"/>
    </row>
    <row r="326" spans="1:7" ht="12.75" customHeight="1">
      <c r="A326" s="13">
        <v>1718</v>
      </c>
      <c r="B326" s="15"/>
      <c r="C326" s="15">
        <v>62</v>
      </c>
      <c r="D326" s="15">
        <v>0.39600000000000002</v>
      </c>
      <c r="E326" s="15">
        <v>15.17</v>
      </c>
      <c r="F326" s="17">
        <f t="shared" si="4"/>
        <v>6.00732E-2</v>
      </c>
      <c r="G326" s="14"/>
    </row>
    <row r="327" spans="1:7" ht="12.75" customHeight="1">
      <c r="A327" s="13">
        <v>1719</v>
      </c>
      <c r="B327" s="15"/>
      <c r="C327" s="15">
        <v>62</v>
      </c>
      <c r="D327" s="15">
        <v>0.38600000000000001</v>
      </c>
      <c r="E327" s="15">
        <v>15.17</v>
      </c>
      <c r="F327" s="17">
        <f t="shared" si="4"/>
        <v>5.8556200000000003E-2</v>
      </c>
      <c r="G327" s="14"/>
    </row>
    <row r="328" spans="1:7" ht="12.75" customHeight="1">
      <c r="A328" s="13">
        <v>1720</v>
      </c>
      <c r="B328" s="15"/>
      <c r="C328" s="15">
        <v>62</v>
      </c>
      <c r="D328" s="15">
        <v>0.38600000000000001</v>
      </c>
      <c r="E328" s="15">
        <v>15.17</v>
      </c>
      <c r="F328" s="17">
        <f t="shared" ref="F328:F391" si="5">D328*E328/100</f>
        <v>5.8556200000000003E-2</v>
      </c>
      <c r="G328" s="14"/>
    </row>
    <row r="329" spans="1:7" ht="12.75" customHeight="1">
      <c r="A329" s="13">
        <v>1721</v>
      </c>
      <c r="B329" s="15"/>
      <c r="C329" s="15">
        <v>62</v>
      </c>
      <c r="D329" s="15">
        <v>0.38600000000000001</v>
      </c>
      <c r="E329" s="15">
        <v>15.07</v>
      </c>
      <c r="F329" s="17">
        <f t="shared" si="5"/>
        <v>5.8170200000000005E-2</v>
      </c>
      <c r="G329" s="14"/>
    </row>
    <row r="330" spans="1:7" ht="12.75" customHeight="1">
      <c r="A330" s="13">
        <v>1722</v>
      </c>
      <c r="B330" s="15"/>
      <c r="C330" s="15">
        <v>62</v>
      </c>
      <c r="D330" s="15">
        <v>0.38600000000000001</v>
      </c>
      <c r="E330" s="15">
        <v>15.07</v>
      </c>
      <c r="F330" s="17">
        <f t="shared" si="5"/>
        <v>5.8170200000000005E-2</v>
      </c>
      <c r="G330" s="14"/>
    </row>
    <row r="331" spans="1:7" ht="12.75" customHeight="1">
      <c r="A331" s="13">
        <v>1723</v>
      </c>
      <c r="B331" s="15"/>
      <c r="C331" s="15">
        <v>62</v>
      </c>
      <c r="D331" s="15">
        <v>0.38600000000000001</v>
      </c>
      <c r="E331" s="15">
        <v>15.07</v>
      </c>
      <c r="F331" s="17">
        <f t="shared" si="5"/>
        <v>5.8170200000000005E-2</v>
      </c>
      <c r="G331" s="14"/>
    </row>
    <row r="332" spans="1:7" ht="12.75" customHeight="1">
      <c r="A332" s="13">
        <v>1724</v>
      </c>
      <c r="B332" s="15"/>
      <c r="C332" s="15">
        <v>62</v>
      </c>
      <c r="D332" s="15">
        <v>0.38600000000000001</v>
      </c>
      <c r="E332" s="15">
        <v>15.07</v>
      </c>
      <c r="F332" s="17">
        <f t="shared" si="5"/>
        <v>5.8170200000000005E-2</v>
      </c>
      <c r="G332" s="14"/>
    </row>
    <row r="333" spans="1:7" ht="12.75" customHeight="1">
      <c r="A333" s="13">
        <v>1725</v>
      </c>
      <c r="B333" s="15"/>
      <c r="C333" s="15">
        <v>62</v>
      </c>
      <c r="D333" s="15">
        <v>0.38600000000000001</v>
      </c>
      <c r="E333" s="15">
        <v>15.07</v>
      </c>
      <c r="F333" s="17">
        <f t="shared" si="5"/>
        <v>5.8170200000000005E-2</v>
      </c>
      <c r="G333" s="14"/>
    </row>
    <row r="334" spans="1:7" ht="12.75" customHeight="1">
      <c r="A334" s="13">
        <v>1726</v>
      </c>
      <c r="B334" s="15"/>
      <c r="C334" s="15">
        <v>62</v>
      </c>
      <c r="D334" s="15">
        <v>0.38600000000000001</v>
      </c>
      <c r="E334" s="15">
        <v>15.07</v>
      </c>
      <c r="F334" s="17">
        <f t="shared" si="5"/>
        <v>5.8170200000000005E-2</v>
      </c>
      <c r="G334" s="14"/>
    </row>
    <row r="335" spans="1:7" ht="12.75" customHeight="1">
      <c r="A335" s="13">
        <v>1727</v>
      </c>
      <c r="B335" s="15"/>
      <c r="C335" s="15">
        <v>62</v>
      </c>
      <c r="D335" s="15">
        <v>0.38600000000000001</v>
      </c>
      <c r="E335" s="15">
        <v>15.07</v>
      </c>
      <c r="F335" s="17">
        <f t="shared" si="5"/>
        <v>5.8170200000000005E-2</v>
      </c>
      <c r="G335" s="14"/>
    </row>
    <row r="336" spans="1:7" ht="12.75" customHeight="1">
      <c r="A336" s="13">
        <v>1728</v>
      </c>
      <c r="B336" s="15"/>
      <c r="C336" s="15">
        <v>62</v>
      </c>
      <c r="D336" s="15">
        <v>0.38600000000000001</v>
      </c>
      <c r="E336" s="15">
        <v>15.07</v>
      </c>
      <c r="F336" s="17">
        <f t="shared" si="5"/>
        <v>5.8170200000000005E-2</v>
      </c>
      <c r="G336" s="14"/>
    </row>
    <row r="337" spans="1:7" ht="12.75" customHeight="1">
      <c r="A337" s="13">
        <v>1729</v>
      </c>
      <c r="B337" s="15"/>
      <c r="C337" s="15">
        <v>62</v>
      </c>
      <c r="D337" s="15">
        <v>0.38600000000000001</v>
      </c>
      <c r="E337" s="15">
        <v>15.07</v>
      </c>
      <c r="F337" s="17">
        <f t="shared" si="5"/>
        <v>5.8170200000000005E-2</v>
      </c>
      <c r="G337" s="14"/>
    </row>
    <row r="338" spans="1:7" ht="12.75" customHeight="1">
      <c r="A338" s="13">
        <v>1730</v>
      </c>
      <c r="B338" s="15"/>
      <c r="C338" s="15">
        <v>62</v>
      </c>
      <c r="D338" s="15">
        <v>0.38600000000000001</v>
      </c>
      <c r="E338" s="15">
        <v>15.07</v>
      </c>
      <c r="F338" s="17">
        <f t="shared" si="5"/>
        <v>5.8170200000000005E-2</v>
      </c>
      <c r="G338" s="14"/>
    </row>
    <row r="339" spans="1:7" ht="12.75" customHeight="1">
      <c r="A339" s="13">
        <v>1731</v>
      </c>
      <c r="B339" s="15"/>
      <c r="C339" s="15">
        <v>62</v>
      </c>
      <c r="D339" s="15">
        <v>0.38600000000000001</v>
      </c>
      <c r="E339" s="15">
        <v>15.18</v>
      </c>
      <c r="F339" s="17">
        <f t="shared" si="5"/>
        <v>5.8594800000000002E-2</v>
      </c>
      <c r="G339" s="14"/>
    </row>
    <row r="340" spans="1:7" ht="12.75" customHeight="1">
      <c r="A340" s="13">
        <v>1732</v>
      </c>
      <c r="B340" s="15"/>
      <c r="C340" s="15">
        <v>62</v>
      </c>
      <c r="D340" s="15">
        <v>0.38600000000000001</v>
      </c>
      <c r="E340" s="15">
        <v>15.18</v>
      </c>
      <c r="F340" s="17">
        <f t="shared" si="5"/>
        <v>5.8594800000000002E-2</v>
      </c>
      <c r="G340" s="14"/>
    </row>
    <row r="341" spans="1:7" ht="12.75" customHeight="1">
      <c r="A341" s="13">
        <v>1733</v>
      </c>
      <c r="B341" s="15"/>
      <c r="C341" s="15">
        <v>62</v>
      </c>
      <c r="D341" s="15">
        <v>0.38600000000000001</v>
      </c>
      <c r="E341" s="15">
        <v>15.18</v>
      </c>
      <c r="F341" s="17">
        <f t="shared" si="5"/>
        <v>5.8594800000000002E-2</v>
      </c>
      <c r="G341" s="14"/>
    </row>
    <row r="342" spans="1:7" ht="12.75" customHeight="1">
      <c r="A342" s="13">
        <v>1734</v>
      </c>
      <c r="B342" s="15"/>
      <c r="C342" s="15">
        <v>62</v>
      </c>
      <c r="D342" s="15">
        <v>0.38600000000000001</v>
      </c>
      <c r="E342" s="15">
        <v>15.18</v>
      </c>
      <c r="F342" s="17">
        <f t="shared" si="5"/>
        <v>5.8594800000000002E-2</v>
      </c>
      <c r="G342" s="14"/>
    </row>
    <row r="343" spans="1:7" ht="12.75" customHeight="1">
      <c r="A343" s="13">
        <v>1735</v>
      </c>
      <c r="B343" s="15"/>
      <c r="C343" s="15">
        <v>62</v>
      </c>
      <c r="D343" s="15">
        <v>0.38600000000000001</v>
      </c>
      <c r="E343" s="15">
        <v>15.18</v>
      </c>
      <c r="F343" s="17">
        <f t="shared" si="5"/>
        <v>5.8594800000000002E-2</v>
      </c>
      <c r="G343" s="14"/>
    </row>
    <row r="344" spans="1:7" ht="12.75" customHeight="1">
      <c r="A344" s="13">
        <v>1736</v>
      </c>
      <c r="B344" s="15"/>
      <c r="C344" s="15">
        <v>62</v>
      </c>
      <c r="D344" s="15">
        <v>0.38600000000000001</v>
      </c>
      <c r="E344" s="15">
        <v>15.18</v>
      </c>
      <c r="F344" s="17">
        <f t="shared" si="5"/>
        <v>5.8594800000000002E-2</v>
      </c>
      <c r="G344" s="14"/>
    </row>
    <row r="345" spans="1:7" ht="12.75" customHeight="1">
      <c r="A345" s="13">
        <v>1737</v>
      </c>
      <c r="B345" s="15"/>
      <c r="C345" s="15">
        <v>62</v>
      </c>
      <c r="D345" s="15">
        <v>0.40899999999999997</v>
      </c>
      <c r="E345" s="15">
        <v>15.18</v>
      </c>
      <c r="F345" s="17">
        <f t="shared" si="5"/>
        <v>6.2086200000000001E-2</v>
      </c>
      <c r="G345" s="14"/>
    </row>
    <row r="346" spans="1:7" ht="12.75" customHeight="1">
      <c r="A346" s="13">
        <v>1738</v>
      </c>
      <c r="B346" s="15"/>
      <c r="C346" s="15">
        <v>62</v>
      </c>
      <c r="D346" s="15">
        <v>0.40899999999999997</v>
      </c>
      <c r="E346" s="15">
        <v>15.18</v>
      </c>
      <c r="F346" s="17">
        <f t="shared" si="5"/>
        <v>6.2086200000000001E-2</v>
      </c>
      <c r="G346" s="14"/>
    </row>
    <row r="347" spans="1:7" ht="12.75" customHeight="1">
      <c r="A347" s="13">
        <v>1739</v>
      </c>
      <c r="B347" s="15"/>
      <c r="C347" s="15">
        <v>62</v>
      </c>
      <c r="D347" s="15">
        <v>0.40899999999999997</v>
      </c>
      <c r="E347" s="15">
        <v>15.18</v>
      </c>
      <c r="F347" s="17">
        <f t="shared" si="5"/>
        <v>6.2086200000000001E-2</v>
      </c>
      <c r="G347" s="14"/>
    </row>
    <row r="348" spans="1:7" ht="12.75" customHeight="1">
      <c r="A348" s="13">
        <v>1740</v>
      </c>
      <c r="B348" s="15"/>
      <c r="C348" s="15">
        <v>62</v>
      </c>
      <c r="D348" s="15">
        <v>0.40899999999999997</v>
      </c>
      <c r="E348" s="15">
        <v>15.18</v>
      </c>
      <c r="F348" s="17">
        <f t="shared" si="5"/>
        <v>6.2086200000000001E-2</v>
      </c>
      <c r="G348" s="14"/>
    </row>
    <row r="349" spans="1:7" ht="12.75" customHeight="1">
      <c r="A349" s="13">
        <v>1741</v>
      </c>
      <c r="B349" s="15"/>
      <c r="C349" s="15">
        <v>62</v>
      </c>
      <c r="D349" s="15">
        <v>0.40899999999999997</v>
      </c>
      <c r="E349" s="15">
        <v>15.02</v>
      </c>
      <c r="F349" s="17">
        <f t="shared" si="5"/>
        <v>6.1431799999999995E-2</v>
      </c>
      <c r="G349" s="14"/>
    </row>
    <row r="350" spans="1:7" ht="12.75" customHeight="1">
      <c r="A350" s="13">
        <v>1742</v>
      </c>
      <c r="B350" s="15"/>
      <c r="C350" s="15">
        <v>62</v>
      </c>
      <c r="D350" s="15">
        <v>0.40899999999999997</v>
      </c>
      <c r="E350" s="15">
        <v>15.02</v>
      </c>
      <c r="F350" s="17">
        <f t="shared" si="5"/>
        <v>6.1431799999999995E-2</v>
      </c>
      <c r="G350" s="14"/>
    </row>
    <row r="351" spans="1:7" ht="12.75" customHeight="1">
      <c r="A351" s="13">
        <v>1743</v>
      </c>
      <c r="B351" s="15"/>
      <c r="C351" s="15">
        <v>62</v>
      </c>
      <c r="D351" s="15">
        <v>0.40899999999999997</v>
      </c>
      <c r="E351" s="15">
        <v>15.02</v>
      </c>
      <c r="F351" s="17">
        <f t="shared" si="5"/>
        <v>6.1431799999999995E-2</v>
      </c>
      <c r="G351" s="14"/>
    </row>
    <row r="352" spans="1:7" ht="12.75" customHeight="1">
      <c r="A352" s="13">
        <v>1744</v>
      </c>
      <c r="B352" s="15"/>
      <c r="C352" s="15">
        <v>62</v>
      </c>
      <c r="D352" s="15">
        <v>0.40899999999999997</v>
      </c>
      <c r="E352" s="15">
        <v>15.02</v>
      </c>
      <c r="F352" s="17">
        <f t="shared" si="5"/>
        <v>6.1431799999999995E-2</v>
      </c>
      <c r="G352" s="14"/>
    </row>
    <row r="353" spans="1:7" ht="12.75" customHeight="1">
      <c r="A353" s="13">
        <v>1745</v>
      </c>
      <c r="B353" s="15"/>
      <c r="C353" s="15">
        <v>62</v>
      </c>
      <c r="D353" s="15">
        <v>0.40899999999999997</v>
      </c>
      <c r="E353" s="15">
        <v>15.02</v>
      </c>
      <c r="F353" s="17">
        <f t="shared" si="5"/>
        <v>6.1431799999999995E-2</v>
      </c>
      <c r="G353" s="14"/>
    </row>
    <row r="354" spans="1:7" ht="12.75" customHeight="1">
      <c r="A354" s="13">
        <v>1746</v>
      </c>
      <c r="B354" s="15"/>
      <c r="C354" s="15">
        <v>62</v>
      </c>
      <c r="D354" s="15">
        <v>0.40899999999999997</v>
      </c>
      <c r="E354" s="15">
        <v>15.02</v>
      </c>
      <c r="F354" s="17">
        <f t="shared" si="5"/>
        <v>6.1431799999999995E-2</v>
      </c>
      <c r="G354" s="14"/>
    </row>
    <row r="355" spans="1:7" ht="12.75" customHeight="1">
      <c r="A355" s="13">
        <v>1747</v>
      </c>
      <c r="B355" s="15"/>
      <c r="C355" s="15">
        <v>62</v>
      </c>
      <c r="D355" s="15">
        <v>0.40899999999999997</v>
      </c>
      <c r="E355" s="15">
        <v>15.02</v>
      </c>
      <c r="F355" s="17">
        <f t="shared" si="5"/>
        <v>6.1431799999999995E-2</v>
      </c>
      <c r="G355" s="14"/>
    </row>
    <row r="356" spans="1:7" ht="12.75" customHeight="1">
      <c r="A356" s="13">
        <v>1748</v>
      </c>
      <c r="B356" s="15"/>
      <c r="C356" s="15">
        <v>62</v>
      </c>
      <c r="D356" s="15">
        <v>0.38100000000000001</v>
      </c>
      <c r="E356" s="15">
        <v>15.02</v>
      </c>
      <c r="F356" s="17">
        <f t="shared" si="5"/>
        <v>5.7226199999999998E-2</v>
      </c>
      <c r="G356" s="14"/>
    </row>
    <row r="357" spans="1:7" ht="12.75" customHeight="1">
      <c r="A357" s="13">
        <v>1749</v>
      </c>
      <c r="B357" s="15"/>
      <c r="C357" s="15">
        <v>62</v>
      </c>
      <c r="D357" s="15">
        <v>0.38100000000000001</v>
      </c>
      <c r="E357" s="15">
        <v>15.02</v>
      </c>
      <c r="F357" s="17">
        <f t="shared" si="5"/>
        <v>5.7226199999999998E-2</v>
      </c>
      <c r="G357" s="14"/>
    </row>
    <row r="358" spans="1:7" ht="12.75" customHeight="1">
      <c r="A358" s="13">
        <v>1750</v>
      </c>
      <c r="B358" s="15"/>
      <c r="C358" s="15">
        <v>62</v>
      </c>
      <c r="D358" s="15">
        <v>0.38100000000000001</v>
      </c>
      <c r="E358" s="15">
        <v>15.02</v>
      </c>
      <c r="F358" s="17">
        <f t="shared" si="5"/>
        <v>5.7226199999999998E-2</v>
      </c>
      <c r="G358" s="14"/>
    </row>
    <row r="359" spans="1:7" ht="12.75" customHeight="1">
      <c r="A359" s="13">
        <v>1751</v>
      </c>
      <c r="B359" s="15"/>
      <c r="C359" s="15">
        <v>62</v>
      </c>
      <c r="D359" s="15">
        <v>0.372</v>
      </c>
      <c r="E359" s="15">
        <v>14.15</v>
      </c>
      <c r="F359" s="17">
        <f t="shared" si="5"/>
        <v>5.2637999999999997E-2</v>
      </c>
      <c r="G359" s="14"/>
    </row>
    <row r="360" spans="1:7" ht="12.75" customHeight="1">
      <c r="A360" s="13">
        <v>1752</v>
      </c>
      <c r="B360" s="15"/>
      <c r="C360" s="15">
        <v>62</v>
      </c>
      <c r="D360" s="15">
        <v>0.372</v>
      </c>
      <c r="E360" s="15">
        <v>14.15</v>
      </c>
      <c r="F360" s="17">
        <f t="shared" si="5"/>
        <v>5.2637999999999997E-2</v>
      </c>
      <c r="G360" s="14"/>
    </row>
    <row r="361" spans="1:7" ht="12.75" customHeight="1">
      <c r="A361" s="13">
        <v>1753</v>
      </c>
      <c r="B361" s="15"/>
      <c r="C361" s="15">
        <v>62</v>
      </c>
      <c r="D361" s="15">
        <v>0.372</v>
      </c>
      <c r="E361" s="15">
        <v>14.15</v>
      </c>
      <c r="F361" s="17">
        <f t="shared" si="5"/>
        <v>5.2637999999999997E-2</v>
      </c>
      <c r="G361" s="14"/>
    </row>
    <row r="362" spans="1:7" ht="12.75" customHeight="1">
      <c r="A362" s="13">
        <v>1754</v>
      </c>
      <c r="B362" s="15"/>
      <c r="C362" s="15">
        <v>62</v>
      </c>
      <c r="D362" s="15">
        <v>0.372</v>
      </c>
      <c r="E362" s="15">
        <v>14.15</v>
      </c>
      <c r="F362" s="17">
        <f t="shared" si="5"/>
        <v>5.2637999999999997E-2</v>
      </c>
      <c r="G362" s="14"/>
    </row>
    <row r="363" spans="1:7" ht="12.75" customHeight="1">
      <c r="A363" s="13">
        <v>1755</v>
      </c>
      <c r="B363" s="15"/>
      <c r="C363" s="15">
        <v>62</v>
      </c>
      <c r="D363" s="15">
        <v>0.372</v>
      </c>
      <c r="E363" s="15">
        <v>14.15</v>
      </c>
      <c r="F363" s="17">
        <f t="shared" si="5"/>
        <v>5.2637999999999997E-2</v>
      </c>
      <c r="G363" s="14"/>
    </row>
    <row r="364" spans="1:7" ht="12.75" customHeight="1">
      <c r="A364" s="13">
        <v>1756</v>
      </c>
      <c r="B364" s="15"/>
      <c r="C364" s="15">
        <v>62</v>
      </c>
      <c r="D364" s="15">
        <v>0.372</v>
      </c>
      <c r="E364" s="15">
        <v>14.15</v>
      </c>
      <c r="F364" s="17">
        <f t="shared" si="5"/>
        <v>5.2637999999999997E-2</v>
      </c>
      <c r="G364" s="14"/>
    </row>
    <row r="365" spans="1:7" ht="12.75" customHeight="1">
      <c r="A365" s="13">
        <v>1757</v>
      </c>
      <c r="B365" s="15"/>
      <c r="C365" s="15">
        <v>62</v>
      </c>
      <c r="D365" s="15">
        <v>0.34100000000000003</v>
      </c>
      <c r="E365" s="15">
        <v>14.15</v>
      </c>
      <c r="F365" s="17">
        <f t="shared" si="5"/>
        <v>4.825150000000001E-2</v>
      </c>
      <c r="G365" s="14"/>
    </row>
    <row r="366" spans="1:7" ht="12.75" customHeight="1">
      <c r="A366" s="13">
        <v>1758</v>
      </c>
      <c r="B366" s="15"/>
      <c r="C366" s="15">
        <v>62</v>
      </c>
      <c r="D366" s="15">
        <v>0.34100000000000003</v>
      </c>
      <c r="E366" s="15">
        <v>14.15</v>
      </c>
      <c r="F366" s="17">
        <f t="shared" si="5"/>
        <v>4.825150000000001E-2</v>
      </c>
      <c r="G366" s="14"/>
    </row>
    <row r="367" spans="1:7" ht="12.75" customHeight="1">
      <c r="A367" s="13">
        <v>1759</v>
      </c>
      <c r="B367" s="15"/>
      <c r="C367" s="15">
        <v>62</v>
      </c>
      <c r="D367" s="15">
        <v>0.34100000000000003</v>
      </c>
      <c r="E367" s="15">
        <v>14.15</v>
      </c>
      <c r="F367" s="17">
        <f t="shared" si="5"/>
        <v>4.825150000000001E-2</v>
      </c>
      <c r="G367" s="14"/>
    </row>
    <row r="368" spans="1:7" ht="12.75" customHeight="1">
      <c r="A368" s="13">
        <v>1760</v>
      </c>
      <c r="B368" s="15"/>
      <c r="C368" s="15">
        <v>62</v>
      </c>
      <c r="D368" s="15">
        <v>0.34100000000000003</v>
      </c>
      <c r="E368" s="15">
        <v>14.15</v>
      </c>
      <c r="F368" s="17">
        <f t="shared" si="5"/>
        <v>4.825150000000001E-2</v>
      </c>
      <c r="G368" s="14"/>
    </row>
    <row r="369" spans="1:7" ht="12.75" customHeight="1">
      <c r="A369" s="13">
        <v>1761</v>
      </c>
      <c r="B369" s="15"/>
      <c r="C369" s="15">
        <v>62</v>
      </c>
      <c r="D369" s="15">
        <v>0.34100000000000003</v>
      </c>
      <c r="E369" s="15">
        <v>14.15</v>
      </c>
      <c r="F369" s="17">
        <f t="shared" si="5"/>
        <v>4.825150000000001E-2</v>
      </c>
      <c r="G369" s="14"/>
    </row>
    <row r="370" spans="1:7" ht="12.75" customHeight="1">
      <c r="A370" s="13">
        <v>1762</v>
      </c>
      <c r="B370" s="15"/>
      <c r="C370" s="15">
        <v>62</v>
      </c>
      <c r="D370" s="15">
        <v>0.34100000000000003</v>
      </c>
      <c r="E370" s="15">
        <v>14.15</v>
      </c>
      <c r="F370" s="17">
        <f t="shared" si="5"/>
        <v>4.825150000000001E-2</v>
      </c>
      <c r="G370" s="14"/>
    </row>
    <row r="371" spans="1:7" ht="12.75" customHeight="1">
      <c r="A371" s="13">
        <v>1763</v>
      </c>
      <c r="B371" s="15"/>
      <c r="C371" s="15">
        <v>62</v>
      </c>
      <c r="D371" s="15">
        <v>0.34100000000000003</v>
      </c>
      <c r="E371" s="15">
        <v>14.15</v>
      </c>
      <c r="F371" s="17">
        <f t="shared" si="5"/>
        <v>4.825150000000001E-2</v>
      </c>
      <c r="G371" s="14"/>
    </row>
    <row r="372" spans="1:7" ht="12.75" customHeight="1">
      <c r="A372" s="13">
        <v>1764</v>
      </c>
      <c r="B372" s="15"/>
      <c r="C372" s="15">
        <v>62</v>
      </c>
      <c r="D372" s="15">
        <v>0.34100000000000003</v>
      </c>
      <c r="E372" s="15">
        <v>14.15</v>
      </c>
      <c r="F372" s="17">
        <f t="shared" si="5"/>
        <v>4.825150000000001E-2</v>
      </c>
      <c r="G372" s="14"/>
    </row>
    <row r="373" spans="1:7" ht="12.75" customHeight="1">
      <c r="A373" s="13">
        <v>1765</v>
      </c>
      <c r="B373" s="15"/>
      <c r="C373" s="15">
        <v>62</v>
      </c>
      <c r="D373" s="15">
        <v>0.34100000000000003</v>
      </c>
      <c r="E373" s="15">
        <v>14.15</v>
      </c>
      <c r="F373" s="17">
        <f t="shared" si="5"/>
        <v>4.825150000000001E-2</v>
      </c>
      <c r="G373" s="14"/>
    </row>
    <row r="374" spans="1:7" ht="12.75" customHeight="1">
      <c r="A374" s="13">
        <v>1766</v>
      </c>
      <c r="B374" s="15"/>
      <c r="C374" s="15">
        <v>62</v>
      </c>
      <c r="D374" s="15">
        <v>0.34100000000000003</v>
      </c>
      <c r="E374" s="15">
        <v>14.15</v>
      </c>
      <c r="F374" s="17">
        <f t="shared" si="5"/>
        <v>4.825150000000001E-2</v>
      </c>
      <c r="G374" s="14"/>
    </row>
    <row r="375" spans="1:7" ht="12.75" customHeight="1">
      <c r="A375" s="13">
        <v>1767</v>
      </c>
      <c r="B375" s="15"/>
      <c r="C375" s="15">
        <v>62</v>
      </c>
      <c r="D375" s="15">
        <v>0.34100000000000003</v>
      </c>
      <c r="E375" s="15">
        <v>14.15</v>
      </c>
      <c r="F375" s="17">
        <f t="shared" si="5"/>
        <v>4.825150000000001E-2</v>
      </c>
      <c r="G375" s="14"/>
    </row>
    <row r="376" spans="1:7" ht="12.75" customHeight="1">
      <c r="A376" s="13">
        <v>1768</v>
      </c>
      <c r="B376" s="15"/>
      <c r="C376" s="15">
        <v>62</v>
      </c>
      <c r="D376" s="15">
        <v>0.34100000000000003</v>
      </c>
      <c r="E376" s="15">
        <v>14.15</v>
      </c>
      <c r="F376" s="17">
        <f t="shared" si="5"/>
        <v>4.825150000000001E-2</v>
      </c>
      <c r="G376" s="14"/>
    </row>
    <row r="377" spans="1:7" ht="12.75" customHeight="1">
      <c r="A377" s="13">
        <v>1769</v>
      </c>
      <c r="B377" s="15"/>
      <c r="C377" s="15">
        <v>62</v>
      </c>
      <c r="D377" s="15">
        <v>0.34100000000000003</v>
      </c>
      <c r="E377" s="15">
        <v>14.15</v>
      </c>
      <c r="F377" s="17">
        <f t="shared" si="5"/>
        <v>4.825150000000001E-2</v>
      </c>
      <c r="G377" s="14"/>
    </row>
    <row r="378" spans="1:7" ht="12.75" customHeight="1">
      <c r="A378" s="13">
        <v>1770</v>
      </c>
      <c r="B378" s="15"/>
      <c r="C378" s="15">
        <v>62</v>
      </c>
      <c r="D378" s="15">
        <v>0.34100000000000003</v>
      </c>
      <c r="E378" s="15">
        <v>14.15</v>
      </c>
      <c r="F378" s="17">
        <f t="shared" si="5"/>
        <v>4.825150000000001E-2</v>
      </c>
      <c r="G378" s="14"/>
    </row>
    <row r="379" spans="1:7" ht="12.75" customHeight="1">
      <c r="A379" s="13">
        <v>1771</v>
      </c>
      <c r="B379" s="15"/>
      <c r="C379" s="15">
        <v>62</v>
      </c>
      <c r="D379" s="15">
        <v>0.34100000000000003</v>
      </c>
      <c r="E379" s="15">
        <v>14.46</v>
      </c>
      <c r="F379" s="17">
        <f t="shared" si="5"/>
        <v>4.9308600000000008E-2</v>
      </c>
      <c r="G379" s="14"/>
    </row>
    <row r="380" spans="1:7" ht="12.75" customHeight="1">
      <c r="A380" s="13">
        <v>1772</v>
      </c>
      <c r="B380" s="15"/>
      <c r="C380" s="15">
        <v>62</v>
      </c>
      <c r="D380" s="15">
        <v>0.317</v>
      </c>
      <c r="E380" s="15">
        <v>14.46</v>
      </c>
      <c r="F380" s="17">
        <f t="shared" si="5"/>
        <v>4.5838200000000003E-2</v>
      </c>
      <c r="G380" s="14"/>
    </row>
    <row r="381" spans="1:7" ht="12.75" customHeight="1">
      <c r="A381" s="13">
        <v>1773</v>
      </c>
      <c r="B381" s="15"/>
      <c r="C381" s="15">
        <v>62</v>
      </c>
      <c r="D381" s="15">
        <v>0.317</v>
      </c>
      <c r="E381" s="15">
        <v>14.46</v>
      </c>
      <c r="F381" s="17">
        <f t="shared" si="5"/>
        <v>4.5838200000000003E-2</v>
      </c>
      <c r="G381" s="14"/>
    </row>
    <row r="382" spans="1:7" ht="12.75" customHeight="1">
      <c r="A382" s="13">
        <f t="shared" ref="A382:A413" si="6">A381+1</f>
        <v>1774</v>
      </c>
      <c r="B382" s="15"/>
      <c r="C382" s="15">
        <v>62</v>
      </c>
      <c r="D382" s="15">
        <v>0.317</v>
      </c>
      <c r="E382" s="15">
        <v>14.46</v>
      </c>
      <c r="F382" s="17">
        <f t="shared" si="5"/>
        <v>4.5838200000000003E-2</v>
      </c>
      <c r="G382" s="14"/>
    </row>
    <row r="383" spans="1:7" ht="12.75" customHeight="1">
      <c r="A383" s="13">
        <f t="shared" si="6"/>
        <v>1775</v>
      </c>
      <c r="B383" s="15"/>
      <c r="C383" s="15">
        <v>62</v>
      </c>
      <c r="D383" s="15">
        <v>0.317</v>
      </c>
      <c r="E383" s="15">
        <v>14.46</v>
      </c>
      <c r="F383" s="17">
        <f t="shared" si="5"/>
        <v>4.5838200000000003E-2</v>
      </c>
      <c r="G383" s="14"/>
    </row>
    <row r="384" spans="1:7" ht="12.75" customHeight="1">
      <c r="A384" s="13">
        <f t="shared" si="6"/>
        <v>1776</v>
      </c>
      <c r="B384" s="15"/>
      <c r="C384" s="15">
        <v>62</v>
      </c>
      <c r="D384" s="15">
        <v>0.317</v>
      </c>
      <c r="E384" s="15">
        <v>14.46</v>
      </c>
      <c r="F384" s="17">
        <f t="shared" si="5"/>
        <v>4.5838200000000003E-2</v>
      </c>
      <c r="G384" s="14"/>
    </row>
    <row r="385" spans="1:7" ht="12.75" customHeight="1">
      <c r="A385" s="13">
        <f t="shared" si="6"/>
        <v>1777</v>
      </c>
      <c r="B385" s="15"/>
      <c r="C385" s="15">
        <v>62</v>
      </c>
      <c r="D385" s="15">
        <v>0.317</v>
      </c>
      <c r="E385" s="15">
        <v>14.46</v>
      </c>
      <c r="F385" s="17">
        <f t="shared" si="5"/>
        <v>4.5838200000000003E-2</v>
      </c>
      <c r="G385" s="14"/>
    </row>
    <row r="386" spans="1:7" ht="12.75" customHeight="1">
      <c r="A386" s="13">
        <f t="shared" si="6"/>
        <v>1778</v>
      </c>
      <c r="B386" s="15"/>
      <c r="C386" s="15">
        <v>62</v>
      </c>
      <c r="D386" s="15">
        <v>0.317</v>
      </c>
      <c r="E386" s="15">
        <v>14.46</v>
      </c>
      <c r="F386" s="17">
        <f t="shared" si="5"/>
        <v>4.5838200000000003E-2</v>
      </c>
      <c r="G386" s="14"/>
    </row>
    <row r="387" spans="1:7" ht="12.75" customHeight="1">
      <c r="A387" s="13">
        <f t="shared" si="6"/>
        <v>1779</v>
      </c>
      <c r="B387" s="15"/>
      <c r="C387" s="15">
        <v>62</v>
      </c>
      <c r="D387" s="15">
        <v>0.317</v>
      </c>
      <c r="E387" s="15">
        <v>14.46</v>
      </c>
      <c r="F387" s="17">
        <f t="shared" si="5"/>
        <v>4.5838200000000003E-2</v>
      </c>
      <c r="G387" s="14"/>
    </row>
    <row r="388" spans="1:7" ht="12.75" customHeight="1">
      <c r="A388" s="13">
        <f t="shared" si="6"/>
        <v>1780</v>
      </c>
      <c r="B388" s="15"/>
      <c r="C388" s="15">
        <v>62</v>
      </c>
      <c r="D388" s="15">
        <v>0.317</v>
      </c>
      <c r="E388" s="15">
        <v>14.46</v>
      </c>
      <c r="F388" s="17">
        <f t="shared" si="5"/>
        <v>4.5838200000000003E-2</v>
      </c>
      <c r="G388" s="14"/>
    </row>
    <row r="389" spans="1:7" ht="12.75" customHeight="1">
      <c r="A389" s="13">
        <f t="shared" si="6"/>
        <v>1781</v>
      </c>
      <c r="B389" s="15"/>
      <c r="C389" s="15">
        <v>62</v>
      </c>
      <c r="D389" s="15">
        <v>0.317</v>
      </c>
      <c r="E389" s="15">
        <v>14.95</v>
      </c>
      <c r="F389" s="17">
        <f t="shared" si="5"/>
        <v>4.7391499999999996E-2</v>
      </c>
      <c r="G389" s="14"/>
    </row>
    <row r="390" spans="1:7" ht="12.75" customHeight="1">
      <c r="A390" s="13">
        <f t="shared" si="6"/>
        <v>1782</v>
      </c>
      <c r="B390" s="15"/>
      <c r="C390" s="15">
        <v>62</v>
      </c>
      <c r="D390" s="15">
        <v>0.307</v>
      </c>
      <c r="E390" s="15">
        <v>14.95</v>
      </c>
      <c r="F390" s="17">
        <f t="shared" si="5"/>
        <v>4.58965E-2</v>
      </c>
      <c r="G390" s="14"/>
    </row>
    <row r="391" spans="1:7" ht="12.75" customHeight="1">
      <c r="A391" s="13">
        <f t="shared" si="6"/>
        <v>1783</v>
      </c>
      <c r="B391" s="15"/>
      <c r="C391" s="15">
        <v>62</v>
      </c>
      <c r="D391" s="15">
        <v>0.307</v>
      </c>
      <c r="E391" s="15">
        <v>14.95</v>
      </c>
      <c r="F391" s="17">
        <f t="shared" si="5"/>
        <v>4.58965E-2</v>
      </c>
    </row>
    <row r="392" spans="1:7" ht="12.75" customHeight="1">
      <c r="A392" s="13">
        <f t="shared" si="6"/>
        <v>1784</v>
      </c>
      <c r="B392" s="15"/>
      <c r="C392" s="15">
        <v>62</v>
      </c>
      <c r="D392" s="15">
        <v>0.307</v>
      </c>
      <c r="E392" s="15">
        <v>14.95</v>
      </c>
      <c r="F392" s="17">
        <f t="shared" ref="F392:F398" si="7">D392*E392/100</f>
        <v>4.58965E-2</v>
      </c>
    </row>
    <row r="393" spans="1:7" ht="12.75" customHeight="1">
      <c r="A393" s="13">
        <f t="shared" si="6"/>
        <v>1785</v>
      </c>
      <c r="B393" s="15"/>
      <c r="C393" s="15">
        <v>62</v>
      </c>
      <c r="D393" s="15">
        <v>0.307</v>
      </c>
      <c r="E393" s="15">
        <v>14.95</v>
      </c>
      <c r="F393" s="17">
        <f t="shared" si="7"/>
        <v>4.58965E-2</v>
      </c>
    </row>
    <row r="394" spans="1:7" ht="12.75" customHeight="1">
      <c r="A394" s="13">
        <f t="shared" si="6"/>
        <v>1786</v>
      </c>
      <c r="B394" s="15"/>
      <c r="C394" s="15">
        <v>62</v>
      </c>
      <c r="D394" s="15">
        <v>0.307</v>
      </c>
      <c r="E394" s="15">
        <v>14.95</v>
      </c>
      <c r="F394" s="17">
        <f t="shared" si="7"/>
        <v>4.58965E-2</v>
      </c>
    </row>
    <row r="395" spans="1:7" ht="12.75" customHeight="1">
      <c r="A395" s="13">
        <f t="shared" si="6"/>
        <v>1787</v>
      </c>
      <c r="B395" s="15"/>
      <c r="C395" s="15">
        <v>62</v>
      </c>
      <c r="D395" s="15">
        <v>0.307</v>
      </c>
      <c r="E395" s="15">
        <v>14.95</v>
      </c>
      <c r="F395" s="17">
        <f t="shared" si="7"/>
        <v>4.58965E-2</v>
      </c>
    </row>
    <row r="396" spans="1:7" ht="12.75" customHeight="1">
      <c r="A396" s="13">
        <f t="shared" si="6"/>
        <v>1788</v>
      </c>
      <c r="B396" s="15"/>
      <c r="C396" s="15">
        <v>62</v>
      </c>
      <c r="D396" s="15">
        <v>0.307</v>
      </c>
      <c r="E396" s="15">
        <v>14.95</v>
      </c>
      <c r="F396" s="17">
        <f t="shared" si="7"/>
        <v>4.58965E-2</v>
      </c>
    </row>
    <row r="397" spans="1:7" ht="12.75" customHeight="1">
      <c r="A397" s="13">
        <f t="shared" si="6"/>
        <v>1789</v>
      </c>
      <c r="B397" s="15"/>
      <c r="C397" s="15">
        <v>62</v>
      </c>
      <c r="D397" s="15">
        <v>0.307</v>
      </c>
      <c r="E397" s="15">
        <v>14.95</v>
      </c>
      <c r="F397" s="17">
        <f t="shared" si="7"/>
        <v>4.58965E-2</v>
      </c>
    </row>
    <row r="398" spans="1:7" ht="12.75" customHeight="1">
      <c r="A398" s="13">
        <f t="shared" si="6"/>
        <v>1790</v>
      </c>
      <c r="B398" s="15"/>
      <c r="C398" s="15">
        <v>62</v>
      </c>
      <c r="D398" s="15">
        <v>0.307</v>
      </c>
      <c r="E398" s="15">
        <v>14.95</v>
      </c>
      <c r="F398" s="17">
        <f t="shared" si="7"/>
        <v>4.58965E-2</v>
      </c>
    </row>
    <row r="399" spans="1:7" ht="12.75" customHeight="1">
      <c r="A399" s="13">
        <f t="shared" si="6"/>
        <v>1791</v>
      </c>
      <c r="B399" s="15"/>
      <c r="C399" s="15">
        <v>62</v>
      </c>
      <c r="D399" s="15">
        <v>0.307</v>
      </c>
      <c r="E399" s="7"/>
      <c r="F399" s="16"/>
    </row>
    <row r="400" spans="1:7" ht="12.75" customHeight="1">
      <c r="A400" s="13">
        <f t="shared" si="6"/>
        <v>1792</v>
      </c>
      <c r="B400" s="15"/>
      <c r="C400" s="15">
        <v>62</v>
      </c>
      <c r="D400" s="15">
        <v>0.307</v>
      </c>
      <c r="E400" s="7"/>
      <c r="F400" s="7"/>
    </row>
    <row r="401" spans="1:6" ht="12.75" customHeight="1">
      <c r="A401" s="13">
        <f t="shared" si="6"/>
        <v>1793</v>
      </c>
      <c r="B401" s="15"/>
      <c r="C401" s="15">
        <v>62</v>
      </c>
      <c r="D401" s="15">
        <v>0.307</v>
      </c>
      <c r="E401" s="7"/>
      <c r="F401" s="7"/>
    </row>
    <row r="402" spans="1:6" ht="12.75" customHeight="1">
      <c r="A402" s="13">
        <f t="shared" si="6"/>
        <v>1794</v>
      </c>
      <c r="B402" s="15"/>
      <c r="C402" s="15">
        <v>62</v>
      </c>
      <c r="D402" s="15">
        <v>0.307</v>
      </c>
      <c r="E402" s="7"/>
      <c r="F402" s="7"/>
    </row>
    <row r="403" spans="1:6" ht="12.75" customHeight="1">
      <c r="A403" s="13">
        <f t="shared" si="6"/>
        <v>1795</v>
      </c>
      <c r="B403" s="15"/>
      <c r="C403" s="15">
        <v>62</v>
      </c>
      <c r="D403" s="15">
        <v>0.307</v>
      </c>
      <c r="E403" s="7"/>
      <c r="F403" s="7"/>
    </row>
    <row r="404" spans="1:6" ht="12.75" customHeight="1">
      <c r="A404" s="13">
        <f t="shared" si="6"/>
        <v>1796</v>
      </c>
      <c r="B404" s="15"/>
      <c r="C404" s="15">
        <v>62</v>
      </c>
      <c r="D404" s="15">
        <v>0.307</v>
      </c>
      <c r="E404" s="7"/>
      <c r="F404" s="7"/>
    </row>
    <row r="405" spans="1:6" ht="12.75" customHeight="1">
      <c r="A405" s="13">
        <f t="shared" si="6"/>
        <v>1797</v>
      </c>
      <c r="B405" s="15"/>
      <c r="C405" s="15">
        <v>62</v>
      </c>
      <c r="D405" s="15">
        <v>0.307</v>
      </c>
      <c r="E405" s="7"/>
      <c r="F405" s="7"/>
    </row>
    <row r="406" spans="1:6" ht="12.75" customHeight="1">
      <c r="A406" s="13">
        <f t="shared" si="6"/>
        <v>1798</v>
      </c>
      <c r="B406" s="7"/>
      <c r="C406" s="15">
        <v>62</v>
      </c>
      <c r="D406" s="15">
        <v>0.307</v>
      </c>
      <c r="E406" s="7"/>
      <c r="F406" s="7"/>
    </row>
    <row r="407" spans="1:6" ht="12.75" customHeight="1">
      <c r="A407" s="13">
        <f t="shared" si="6"/>
        <v>1799</v>
      </c>
      <c r="B407" s="7"/>
      <c r="C407" s="15">
        <v>62</v>
      </c>
      <c r="D407" s="15">
        <v>0.307</v>
      </c>
      <c r="E407" s="7"/>
      <c r="F407" s="7"/>
    </row>
    <row r="408" spans="1:6" ht="12.75" customHeight="1">
      <c r="A408" s="13">
        <f t="shared" si="6"/>
        <v>1800</v>
      </c>
      <c r="B408" s="7"/>
      <c r="C408" s="15">
        <v>62</v>
      </c>
      <c r="D408" s="15">
        <v>0.307</v>
      </c>
      <c r="E408" s="7"/>
      <c r="F408" s="7"/>
    </row>
    <row r="409" spans="1:6" ht="12.75" customHeight="1">
      <c r="A409" s="13">
        <f t="shared" si="6"/>
        <v>1801</v>
      </c>
      <c r="B409" s="7"/>
      <c r="C409" s="15">
        <v>62</v>
      </c>
      <c r="D409" s="15">
        <v>0.307</v>
      </c>
      <c r="E409" s="7"/>
      <c r="F409" s="7"/>
    </row>
    <row r="410" spans="1:6" ht="12.75" customHeight="1">
      <c r="A410" s="13">
        <f t="shared" si="6"/>
        <v>1802</v>
      </c>
      <c r="B410" s="7"/>
      <c r="C410" s="15">
        <v>62</v>
      </c>
      <c r="D410" s="15">
        <v>0.307</v>
      </c>
      <c r="E410" s="7"/>
      <c r="F410" s="7"/>
    </row>
    <row r="411" spans="1:6" ht="12.75" customHeight="1">
      <c r="A411" s="13">
        <f t="shared" si="6"/>
        <v>1803</v>
      </c>
      <c r="B411" s="7"/>
      <c r="C411" s="15">
        <v>62</v>
      </c>
      <c r="D411" s="15">
        <v>0.307</v>
      </c>
      <c r="E411" s="7"/>
      <c r="F411" s="7"/>
    </row>
    <row r="412" spans="1:6" ht="12.75" customHeight="1">
      <c r="A412" s="13">
        <f t="shared" si="6"/>
        <v>1804</v>
      </c>
      <c r="B412" s="7"/>
      <c r="C412" s="15">
        <v>62</v>
      </c>
      <c r="D412" s="15">
        <v>0.307</v>
      </c>
      <c r="E412" s="7"/>
      <c r="F412" s="7"/>
    </row>
    <row r="413" spans="1:6" ht="12.75" customHeight="1">
      <c r="A413" s="13">
        <f t="shared" si="6"/>
        <v>1805</v>
      </c>
      <c r="B413" s="7"/>
      <c r="C413" s="15">
        <v>62</v>
      </c>
      <c r="D413" s="15">
        <v>0.307</v>
      </c>
      <c r="E413" s="7"/>
      <c r="F413" s="7"/>
    </row>
    <row r="414" spans="1:6" ht="12.75" customHeight="1">
      <c r="A414" s="13">
        <f t="shared" ref="A414:A445" si="8">A413+1</f>
        <v>1806</v>
      </c>
      <c r="B414" s="7"/>
      <c r="C414" s="15">
        <v>62</v>
      </c>
      <c r="D414" s="7"/>
      <c r="E414" s="7"/>
      <c r="F414" s="7"/>
    </row>
    <row r="415" spans="1:6" ht="12.75" customHeight="1">
      <c r="A415" s="13">
        <f t="shared" si="8"/>
        <v>1807</v>
      </c>
      <c r="B415" s="7"/>
      <c r="C415" s="15">
        <v>62</v>
      </c>
      <c r="D415" s="7"/>
      <c r="E415" s="7"/>
      <c r="F415" s="7"/>
    </row>
    <row r="416" spans="1:6" ht="12.75" customHeight="1">
      <c r="A416" s="13">
        <f t="shared" si="8"/>
        <v>1808</v>
      </c>
      <c r="B416" s="7"/>
      <c r="C416" s="15">
        <v>62</v>
      </c>
      <c r="D416" s="7"/>
      <c r="E416" s="7"/>
      <c r="F416" s="7"/>
    </row>
    <row r="417" spans="1:6" ht="12.75" customHeight="1">
      <c r="A417" s="13">
        <f t="shared" si="8"/>
        <v>1809</v>
      </c>
      <c r="B417" s="7"/>
      <c r="C417" s="15">
        <v>62</v>
      </c>
      <c r="D417" s="7"/>
      <c r="E417" s="7"/>
      <c r="F417" s="7"/>
    </row>
    <row r="418" spans="1:6" ht="12.75" customHeight="1">
      <c r="A418" s="13">
        <f t="shared" si="8"/>
        <v>1810</v>
      </c>
      <c r="B418" s="7"/>
      <c r="C418" s="15">
        <v>62</v>
      </c>
      <c r="D418" s="7"/>
      <c r="E418" s="7"/>
      <c r="F418" s="7"/>
    </row>
    <row r="419" spans="1:6" ht="12.75" customHeight="1">
      <c r="A419" s="13">
        <f t="shared" si="8"/>
        <v>1811</v>
      </c>
      <c r="B419" s="7"/>
      <c r="C419" s="15">
        <v>62</v>
      </c>
      <c r="D419" s="7"/>
      <c r="E419" s="7"/>
      <c r="F419" s="7"/>
    </row>
    <row r="420" spans="1:6" ht="12.75" customHeight="1">
      <c r="A420" s="13">
        <f t="shared" si="8"/>
        <v>1812</v>
      </c>
      <c r="B420" s="7"/>
      <c r="C420" s="15">
        <v>62</v>
      </c>
      <c r="D420" s="7"/>
      <c r="E420" s="7"/>
      <c r="F420" s="7"/>
    </row>
    <row r="421" spans="1:6" ht="12.75" customHeight="1">
      <c r="A421" s="13">
        <f t="shared" si="8"/>
        <v>1813</v>
      </c>
      <c r="B421" s="7"/>
      <c r="C421" s="15">
        <v>62</v>
      </c>
      <c r="D421" s="7"/>
      <c r="E421" s="7"/>
      <c r="F421" s="7"/>
    </row>
    <row r="422" spans="1:6" ht="12.75" customHeight="1">
      <c r="A422" s="13">
        <f t="shared" si="8"/>
        <v>1814</v>
      </c>
      <c r="B422" s="7"/>
      <c r="C422" s="15">
        <v>62</v>
      </c>
      <c r="D422" s="7"/>
      <c r="E422" s="7"/>
      <c r="F422" s="7"/>
    </row>
    <row r="423" spans="1:6" ht="12.75" customHeight="1">
      <c r="A423" s="13">
        <f t="shared" si="8"/>
        <v>1815</v>
      </c>
      <c r="B423" s="7"/>
      <c r="C423" s="15">
        <v>62</v>
      </c>
      <c r="D423" s="7"/>
      <c r="E423" s="7"/>
      <c r="F423" s="7"/>
    </row>
    <row r="424" spans="1:6" ht="12.75" customHeight="1">
      <c r="A424" s="13">
        <f t="shared" si="8"/>
        <v>1816</v>
      </c>
      <c r="B424" s="7"/>
      <c r="C424" s="15">
        <v>66</v>
      </c>
      <c r="D424" s="7"/>
      <c r="E424" s="7"/>
      <c r="F424" s="7"/>
    </row>
    <row r="425" spans="1:6" ht="12.75" customHeight="1">
      <c r="A425" s="13">
        <f t="shared" si="8"/>
        <v>1817</v>
      </c>
      <c r="B425" s="7"/>
      <c r="C425" s="15">
        <v>63.5</v>
      </c>
      <c r="D425" s="7"/>
      <c r="E425" s="7"/>
      <c r="F425" s="7"/>
    </row>
    <row r="426" spans="1:6" ht="12.75" customHeight="1">
      <c r="A426" s="13">
        <f t="shared" si="8"/>
        <v>1818</v>
      </c>
      <c r="B426" s="7"/>
      <c r="C426" s="15">
        <v>65.400000000000006</v>
      </c>
      <c r="D426" s="7"/>
      <c r="E426" s="7"/>
      <c r="F426" s="7"/>
    </row>
    <row r="427" spans="1:6" ht="12.75" customHeight="1">
      <c r="A427" s="13">
        <f t="shared" si="8"/>
        <v>1819</v>
      </c>
      <c r="B427" s="7"/>
      <c r="C427" s="15">
        <v>63.3</v>
      </c>
      <c r="D427" s="7"/>
      <c r="E427" s="7"/>
      <c r="F427" s="7"/>
    </row>
    <row r="428" spans="1:6" ht="12.75" customHeight="1">
      <c r="A428" s="13">
        <f t="shared" si="8"/>
        <v>1820</v>
      </c>
      <c r="B428" s="7"/>
      <c r="C428" s="15">
        <v>60.45</v>
      </c>
      <c r="D428" s="7"/>
      <c r="E428" s="7"/>
      <c r="F428" s="7"/>
    </row>
    <row r="429" spans="1:6" ht="12.75" customHeight="1">
      <c r="A429" s="13">
        <f t="shared" si="8"/>
        <v>1821</v>
      </c>
      <c r="B429" s="7"/>
      <c r="C429" s="15">
        <v>59</v>
      </c>
      <c r="D429" s="7"/>
      <c r="E429" s="7"/>
      <c r="F429" s="7"/>
    </row>
    <row r="430" spans="1:6" ht="12.75" customHeight="1">
      <c r="A430" s="13">
        <f t="shared" si="8"/>
        <v>1822</v>
      </c>
      <c r="B430" s="7"/>
      <c r="C430" s="15">
        <v>59.375</v>
      </c>
      <c r="D430" s="7"/>
      <c r="E430" s="7"/>
      <c r="F430" s="7"/>
    </row>
    <row r="431" spans="1:6" ht="12.75" customHeight="1">
      <c r="A431" s="13">
        <f t="shared" si="8"/>
        <v>1823</v>
      </c>
      <c r="B431" s="7"/>
      <c r="C431" s="15">
        <v>59.07</v>
      </c>
      <c r="D431" s="7"/>
      <c r="E431" s="7"/>
      <c r="F431" s="7"/>
    </row>
    <row r="432" spans="1:6" ht="12.75" customHeight="1">
      <c r="A432" s="13">
        <f t="shared" si="8"/>
        <v>1824</v>
      </c>
      <c r="B432" s="7"/>
      <c r="C432" s="15">
        <v>59.7</v>
      </c>
      <c r="D432" s="7"/>
      <c r="E432" s="7"/>
      <c r="F432" s="7"/>
    </row>
    <row r="433" spans="1:6" ht="12.75" customHeight="1">
      <c r="A433" s="13">
        <f t="shared" si="8"/>
        <v>1825</v>
      </c>
      <c r="B433" s="7"/>
      <c r="C433" s="15">
        <v>60.81</v>
      </c>
      <c r="D433" s="7"/>
      <c r="E433" s="7"/>
      <c r="F433" s="7"/>
    </row>
    <row r="434" spans="1:6" ht="12.75" customHeight="1">
      <c r="A434" s="13">
        <f t="shared" si="8"/>
        <v>1826</v>
      </c>
      <c r="B434" s="7"/>
      <c r="C434" s="15">
        <v>59.75</v>
      </c>
      <c r="D434" s="7"/>
      <c r="E434" s="7"/>
      <c r="F434" s="7"/>
    </row>
    <row r="435" spans="1:6" ht="12.75" customHeight="1">
      <c r="A435" s="13">
        <f t="shared" si="8"/>
        <v>1827</v>
      </c>
      <c r="B435" s="7"/>
      <c r="C435" s="15">
        <v>59.75</v>
      </c>
      <c r="D435" s="7"/>
      <c r="E435" s="7"/>
      <c r="F435" s="7"/>
    </row>
    <row r="436" spans="1:6" ht="12.75" customHeight="1">
      <c r="A436" s="13">
        <f t="shared" si="8"/>
        <v>1828</v>
      </c>
      <c r="B436" s="7"/>
      <c r="C436" s="15">
        <v>59.75</v>
      </c>
      <c r="D436" s="7"/>
      <c r="E436" s="7"/>
      <c r="F436" s="7"/>
    </row>
    <row r="437" spans="1:6" ht="12.75" customHeight="1">
      <c r="A437" s="13">
        <f t="shared" si="8"/>
        <v>1829</v>
      </c>
      <c r="B437" s="7"/>
      <c r="C437" s="15">
        <v>59.47</v>
      </c>
      <c r="D437" s="7"/>
      <c r="E437" s="7"/>
      <c r="F437" s="7"/>
    </row>
    <row r="438" spans="1:6" ht="12.75" customHeight="1">
      <c r="A438" s="13">
        <f t="shared" si="8"/>
        <v>1830</v>
      </c>
      <c r="B438" s="7"/>
      <c r="C438" s="15">
        <v>59.25</v>
      </c>
      <c r="D438" s="7"/>
      <c r="E438" s="7"/>
      <c r="F438" s="7"/>
    </row>
    <row r="439" spans="1:6" ht="12.75" customHeight="1">
      <c r="A439" s="13">
        <f t="shared" si="8"/>
        <v>1831</v>
      </c>
      <c r="B439" s="7"/>
      <c r="C439" s="15">
        <v>59.25</v>
      </c>
      <c r="D439" s="7"/>
      <c r="E439" s="7"/>
      <c r="F439" s="7"/>
    </row>
    <row r="440" spans="1:6" ht="12.75" customHeight="1">
      <c r="A440" s="13">
        <f t="shared" si="8"/>
        <v>1832</v>
      </c>
      <c r="B440" s="7"/>
      <c r="C440" s="15">
        <v>59.25</v>
      </c>
      <c r="D440" s="7"/>
      <c r="E440" s="7"/>
      <c r="F440" s="7"/>
    </row>
    <row r="441" spans="1:6" ht="12.75" customHeight="1">
      <c r="A441" s="13">
        <f t="shared" si="8"/>
        <v>1833</v>
      </c>
      <c r="B441" s="7"/>
      <c r="C441" s="15">
        <v>59.1875</v>
      </c>
      <c r="D441" s="7"/>
      <c r="E441" s="7"/>
      <c r="F441" s="7"/>
    </row>
    <row r="442" spans="1:6" ht="12.75" customHeight="1">
      <c r="A442" s="13">
        <f t="shared" si="8"/>
        <v>1834</v>
      </c>
      <c r="B442" s="7"/>
      <c r="C442" s="15">
        <v>59.9375</v>
      </c>
      <c r="D442" s="7"/>
      <c r="E442" s="7"/>
      <c r="F442" s="7"/>
    </row>
    <row r="443" spans="1:6" ht="12.75" customHeight="1">
      <c r="A443" s="13">
        <f t="shared" si="8"/>
        <v>1835</v>
      </c>
      <c r="B443" s="7"/>
      <c r="C443" s="15">
        <v>59.6875</v>
      </c>
      <c r="D443" s="7"/>
      <c r="E443" s="7"/>
      <c r="F443" s="7"/>
    </row>
    <row r="444" spans="1:6" ht="12.75" customHeight="1">
      <c r="A444" s="13">
        <f t="shared" si="8"/>
        <v>1836</v>
      </c>
      <c r="B444" s="7"/>
      <c r="C444" s="15">
        <v>60</v>
      </c>
      <c r="D444" s="7"/>
      <c r="E444" s="7"/>
      <c r="F444" s="7"/>
    </row>
    <row r="445" spans="1:6" ht="12.75" customHeight="1">
      <c r="A445" s="13">
        <f t="shared" si="8"/>
        <v>1837</v>
      </c>
      <c r="B445" s="7"/>
      <c r="C445" s="15">
        <v>59.5625</v>
      </c>
      <c r="D445" s="7"/>
      <c r="E445" s="7"/>
      <c r="F445" s="7"/>
    </row>
    <row r="446" spans="1:6" ht="12.75" customHeight="1">
      <c r="A446" s="13">
        <f t="shared" ref="A446:A477" si="9">A445+1</f>
        <v>1838</v>
      </c>
      <c r="B446" s="7"/>
      <c r="C446" s="15">
        <v>59.5</v>
      </c>
      <c r="D446" s="7"/>
      <c r="E446" s="7"/>
      <c r="F446" s="7"/>
    </row>
    <row r="447" spans="1:6" ht="12.75" customHeight="1">
      <c r="A447" s="13">
        <f t="shared" si="9"/>
        <v>1839</v>
      </c>
      <c r="B447" s="7"/>
      <c r="C447" s="15">
        <v>60.375</v>
      </c>
      <c r="D447" s="7"/>
      <c r="E447" s="7"/>
      <c r="F447" s="7"/>
    </row>
    <row r="448" spans="1:6" ht="12.75" customHeight="1">
      <c r="A448" s="13">
        <f t="shared" si="9"/>
        <v>1840</v>
      </c>
      <c r="B448" s="7"/>
      <c r="C448" s="15">
        <v>60.375</v>
      </c>
      <c r="D448" s="7"/>
      <c r="E448" s="7"/>
      <c r="F448" s="7"/>
    </row>
    <row r="449" spans="1:6" ht="12.75" customHeight="1">
      <c r="A449" s="13">
        <f t="shared" si="9"/>
        <v>1841</v>
      </c>
      <c r="B449" s="7"/>
      <c r="C449" s="15">
        <v>60.0625</v>
      </c>
      <c r="D449" s="7"/>
      <c r="E449" s="7"/>
      <c r="F449" s="7"/>
    </row>
    <row r="450" spans="1:6" ht="12.75" customHeight="1">
      <c r="A450" s="13">
        <f t="shared" si="9"/>
        <v>1842</v>
      </c>
      <c r="B450" s="7"/>
      <c r="C450" s="15">
        <v>59.4375</v>
      </c>
      <c r="D450" s="7"/>
      <c r="E450" s="7"/>
      <c r="F450" s="7"/>
    </row>
    <row r="451" spans="1:6" ht="12.75" customHeight="1">
      <c r="A451" s="13">
        <f t="shared" si="9"/>
        <v>1843</v>
      </c>
      <c r="B451" s="7"/>
      <c r="C451" s="15">
        <v>59.1875</v>
      </c>
      <c r="D451" s="7"/>
      <c r="E451" s="7"/>
      <c r="F451" s="7"/>
    </row>
    <row r="452" spans="1:6" ht="12.75" customHeight="1">
      <c r="A452" s="13">
        <f t="shared" si="9"/>
        <v>1844</v>
      </c>
      <c r="B452" s="7"/>
      <c r="C452" s="15">
        <v>59.5</v>
      </c>
      <c r="D452" s="7"/>
      <c r="E452" s="7"/>
      <c r="F452" s="7"/>
    </row>
    <row r="453" spans="1:6" ht="12.75" customHeight="1">
      <c r="A453" s="13">
        <f t="shared" si="9"/>
        <v>1845</v>
      </c>
      <c r="B453" s="7"/>
      <c r="C453" s="15">
        <v>59.25</v>
      </c>
      <c r="D453" s="7"/>
      <c r="E453" s="7"/>
      <c r="F453" s="7"/>
    </row>
    <row r="454" spans="1:6" ht="12.75" customHeight="1">
      <c r="A454" s="13">
        <f t="shared" si="9"/>
        <v>1846</v>
      </c>
      <c r="B454" s="7"/>
      <c r="C454" s="15">
        <v>59.3125</v>
      </c>
      <c r="D454" s="7"/>
      <c r="E454" s="7"/>
      <c r="F454" s="7"/>
    </row>
    <row r="455" spans="1:6" ht="12.75" customHeight="1">
      <c r="A455" s="13">
        <f t="shared" si="9"/>
        <v>1847</v>
      </c>
      <c r="B455" s="7"/>
      <c r="C455" s="15">
        <v>59.6875</v>
      </c>
      <c r="D455" s="7"/>
      <c r="E455" s="7"/>
      <c r="F455" s="7"/>
    </row>
    <row r="456" spans="1:6" ht="12.75" customHeight="1">
      <c r="A456" s="13">
        <f t="shared" si="9"/>
        <v>1848</v>
      </c>
      <c r="B456" s="7"/>
      <c r="C456" s="15">
        <v>59.5</v>
      </c>
      <c r="D456" s="7"/>
      <c r="E456" s="7"/>
      <c r="F456" s="7"/>
    </row>
    <row r="457" spans="1:6" ht="12.75" customHeight="1">
      <c r="A457" s="13">
        <f t="shared" si="9"/>
        <v>1849</v>
      </c>
      <c r="B457" s="7"/>
      <c r="C457" s="15">
        <v>59.75</v>
      </c>
      <c r="D457" s="7"/>
      <c r="E457" s="7"/>
      <c r="F457" s="7"/>
    </row>
    <row r="458" spans="1:6" ht="12.75" customHeight="1">
      <c r="A458" s="13">
        <f t="shared" si="9"/>
        <v>1850</v>
      </c>
      <c r="B458" s="7"/>
      <c r="C458" s="15">
        <v>60.0625</v>
      </c>
      <c r="D458" s="7"/>
      <c r="E458" s="7"/>
      <c r="F458" s="7"/>
    </row>
    <row r="459" spans="1:6" ht="12.75" customHeight="1">
      <c r="A459" s="13">
        <f t="shared" si="9"/>
        <v>1851</v>
      </c>
      <c r="B459" s="7"/>
      <c r="C459" s="15">
        <v>61</v>
      </c>
      <c r="D459" s="7"/>
      <c r="E459" s="7"/>
      <c r="F459" s="7"/>
    </row>
    <row r="460" spans="1:6" ht="12.75" customHeight="1">
      <c r="A460" s="13">
        <f t="shared" si="9"/>
        <v>1852</v>
      </c>
      <c r="B460" s="7"/>
      <c r="C460" s="15">
        <v>60.5</v>
      </c>
      <c r="D460" s="7"/>
      <c r="E460" s="7"/>
      <c r="F460" s="7"/>
    </row>
    <row r="461" spans="1:6" ht="12.75" customHeight="1">
      <c r="A461" s="13">
        <f t="shared" si="9"/>
        <v>1853</v>
      </c>
      <c r="B461" s="7"/>
      <c r="C461" s="15">
        <v>61.5</v>
      </c>
      <c r="D461" s="7"/>
      <c r="E461" s="7"/>
      <c r="F461" s="7"/>
    </row>
    <row r="462" spans="1:6" ht="12.75" customHeight="1">
      <c r="A462" s="13">
        <f t="shared" si="9"/>
        <v>1854</v>
      </c>
      <c r="B462" s="7"/>
      <c r="C462" s="15">
        <v>61.5</v>
      </c>
      <c r="D462" s="7"/>
      <c r="E462" s="7"/>
      <c r="F462" s="7"/>
    </row>
    <row r="463" spans="1:6" ht="12.75" customHeight="1">
      <c r="A463" s="13">
        <f t="shared" si="9"/>
        <v>1855</v>
      </c>
      <c r="B463" s="7"/>
      <c r="C463" s="15">
        <v>61.3125</v>
      </c>
      <c r="D463" s="7"/>
      <c r="E463" s="7"/>
      <c r="F463" s="7"/>
    </row>
    <row r="464" spans="1:6" ht="12.75" customHeight="1">
      <c r="A464" s="13">
        <f t="shared" si="9"/>
        <v>1856</v>
      </c>
      <c r="B464" s="7"/>
      <c r="C464" s="15">
        <v>61.3125</v>
      </c>
      <c r="D464" s="7"/>
      <c r="E464" s="7"/>
      <c r="F464" s="7"/>
    </row>
    <row r="465" spans="1:6" ht="12.75" customHeight="1">
      <c r="A465" s="13">
        <f t="shared" si="9"/>
        <v>1857</v>
      </c>
      <c r="B465" s="7"/>
      <c r="C465" s="15">
        <v>61.75</v>
      </c>
      <c r="D465" s="7"/>
      <c r="E465" s="7"/>
      <c r="F465" s="7"/>
    </row>
    <row r="466" spans="1:6" ht="12.75" customHeight="1">
      <c r="A466" s="13">
        <f t="shared" si="9"/>
        <v>1858</v>
      </c>
      <c r="B466" s="7"/>
      <c r="C466" s="15">
        <v>61.3125</v>
      </c>
      <c r="D466" s="7"/>
      <c r="E466" s="7"/>
      <c r="F466" s="7"/>
    </row>
    <row r="467" spans="1:6" ht="12.75" customHeight="1">
      <c r="A467" s="13">
        <f t="shared" si="9"/>
        <v>1859</v>
      </c>
      <c r="B467" s="7"/>
      <c r="C467" s="15">
        <v>62.0625</v>
      </c>
      <c r="D467" s="7"/>
      <c r="E467" s="7"/>
      <c r="F467" s="7"/>
    </row>
    <row r="468" spans="1:6" ht="12.75" customHeight="1">
      <c r="A468" s="13">
        <f t="shared" si="9"/>
        <v>1860</v>
      </c>
      <c r="B468" s="7"/>
      <c r="C468" s="15">
        <v>61.6875</v>
      </c>
      <c r="D468" s="7"/>
      <c r="E468" s="7"/>
      <c r="F468" s="7"/>
    </row>
    <row r="469" spans="1:6" ht="12.75" customHeight="1">
      <c r="A469" s="13">
        <f t="shared" si="9"/>
        <v>1861</v>
      </c>
      <c r="B469" s="7"/>
      <c r="C469" s="15">
        <v>60.8125</v>
      </c>
      <c r="D469" s="7"/>
      <c r="E469" s="7"/>
      <c r="F469" s="7"/>
    </row>
    <row r="470" spans="1:6" ht="12.75" customHeight="1">
      <c r="A470" s="13">
        <f t="shared" si="9"/>
        <v>1862</v>
      </c>
      <c r="B470" s="7"/>
      <c r="C470" s="15">
        <v>61.4375</v>
      </c>
      <c r="D470" s="7"/>
      <c r="E470" s="7"/>
      <c r="F470" s="7"/>
    </row>
    <row r="471" spans="1:6" ht="12.75" customHeight="1">
      <c r="A471" s="13">
        <f t="shared" si="9"/>
        <v>1863</v>
      </c>
      <c r="B471" s="7"/>
      <c r="C471" s="15">
        <v>61.375</v>
      </c>
      <c r="D471" s="7"/>
      <c r="E471" s="7"/>
      <c r="F471" s="7"/>
    </row>
    <row r="472" spans="1:6" ht="12.75" customHeight="1">
      <c r="A472" s="13">
        <f t="shared" si="9"/>
        <v>1864</v>
      </c>
      <c r="B472" s="7"/>
      <c r="C472" s="15">
        <v>61.375</v>
      </c>
      <c r="D472" s="7"/>
      <c r="E472" s="7"/>
      <c r="F472" s="7"/>
    </row>
    <row r="473" spans="1:6" ht="12.75" customHeight="1">
      <c r="A473" s="13">
        <f t="shared" si="9"/>
        <v>1865</v>
      </c>
      <c r="B473" s="7"/>
      <c r="C473" s="15">
        <v>61.0625</v>
      </c>
      <c r="D473" s="7"/>
      <c r="E473" s="7"/>
      <c r="F473" s="7"/>
    </row>
    <row r="474" spans="1:6" ht="12.75" customHeight="1">
      <c r="A474" s="13">
        <f t="shared" si="9"/>
        <v>1866</v>
      </c>
      <c r="B474" s="7"/>
      <c r="C474" s="15">
        <v>61.125</v>
      </c>
      <c r="D474" s="7"/>
      <c r="E474" s="7"/>
      <c r="F474" s="7"/>
    </row>
    <row r="475" spans="1:6" ht="12.75" customHeight="1">
      <c r="A475" s="13">
        <f t="shared" si="9"/>
        <v>1867</v>
      </c>
      <c r="B475" s="7"/>
      <c r="C475" s="15">
        <v>60.5625</v>
      </c>
      <c r="D475" s="7"/>
      <c r="E475" s="7"/>
      <c r="F475" s="7"/>
    </row>
    <row r="476" spans="1:6" ht="12.75" customHeight="1">
      <c r="A476" s="13">
        <f t="shared" si="9"/>
        <v>1868</v>
      </c>
      <c r="B476" s="7"/>
      <c r="C476" s="15">
        <v>60.5</v>
      </c>
      <c r="D476" s="7"/>
      <c r="E476" s="7"/>
      <c r="F476" s="7"/>
    </row>
    <row r="477" spans="1:6" ht="12.75" customHeight="1">
      <c r="A477" s="13">
        <f t="shared" si="9"/>
        <v>1869</v>
      </c>
      <c r="B477" s="7"/>
      <c r="C477" s="15">
        <v>60.4375</v>
      </c>
      <c r="D477" s="7"/>
      <c r="E477" s="7"/>
      <c r="F477" s="7"/>
    </row>
    <row r="478" spans="1:6" ht="12.75" customHeight="1">
      <c r="A478" s="13">
        <f t="shared" ref="A478:A509" si="10">A477+1</f>
        <v>1870</v>
      </c>
      <c r="B478" s="7"/>
      <c r="C478" s="15">
        <v>60.5625</v>
      </c>
      <c r="D478" s="7"/>
      <c r="E478" s="7"/>
      <c r="F478" s="7"/>
    </row>
    <row r="479" spans="1:6" ht="12.75" customHeight="1">
      <c r="A479" s="13">
        <f t="shared" si="10"/>
        <v>1871</v>
      </c>
      <c r="B479" s="7"/>
      <c r="C479" s="15">
        <v>60.5</v>
      </c>
      <c r="D479" s="7"/>
      <c r="E479" s="7"/>
      <c r="F479" s="7"/>
    </row>
    <row r="480" spans="1:6" ht="12.75" customHeight="1">
      <c r="A480" s="13">
        <f t="shared" si="10"/>
        <v>1872</v>
      </c>
      <c r="B480" s="7"/>
      <c r="C480" s="15">
        <v>60.3125</v>
      </c>
      <c r="D480" s="7"/>
      <c r="E480" s="7"/>
      <c r="F480" s="7"/>
    </row>
    <row r="481" spans="1:6" ht="12.75" customHeight="1">
      <c r="A481" s="13">
        <f t="shared" si="10"/>
        <v>1873</v>
      </c>
      <c r="B481" s="7"/>
      <c r="C481" s="15">
        <v>59.25</v>
      </c>
      <c r="D481" s="7"/>
      <c r="E481" s="7"/>
      <c r="F481" s="7"/>
    </row>
    <row r="482" spans="1:6" ht="12.75" customHeight="1">
      <c r="A482" s="13">
        <f t="shared" si="10"/>
        <v>1874</v>
      </c>
      <c r="B482" s="7"/>
      <c r="C482" s="15">
        <v>58.3125</v>
      </c>
      <c r="D482" s="7"/>
      <c r="E482" s="7"/>
      <c r="F482" s="7"/>
    </row>
    <row r="483" spans="1:6" ht="12.75" customHeight="1">
      <c r="A483" s="13">
        <f t="shared" si="10"/>
        <v>1875</v>
      </c>
      <c r="B483" s="7"/>
      <c r="C483" s="15">
        <v>56.875</v>
      </c>
      <c r="D483" s="7"/>
      <c r="E483" s="7"/>
      <c r="F483" s="7"/>
    </row>
    <row r="484" spans="1:6" ht="12.75" customHeight="1">
      <c r="A484" s="13">
        <f t="shared" si="10"/>
        <v>1876</v>
      </c>
      <c r="B484" s="7"/>
      <c r="C484" s="15">
        <v>52.75</v>
      </c>
      <c r="D484" s="7"/>
      <c r="E484" s="7"/>
      <c r="F484" s="7"/>
    </row>
    <row r="485" spans="1:6" ht="12.75" customHeight="1">
      <c r="A485" s="13">
        <f t="shared" si="10"/>
        <v>1877</v>
      </c>
      <c r="B485" s="7"/>
      <c r="C485" s="15">
        <v>54.8125</v>
      </c>
      <c r="D485" s="7"/>
      <c r="E485" s="7"/>
      <c r="F485" s="7"/>
    </row>
    <row r="486" spans="1:6" ht="12.75" customHeight="1">
      <c r="A486" s="13">
        <f t="shared" si="10"/>
        <v>1878</v>
      </c>
      <c r="B486" s="7"/>
      <c r="C486" s="15">
        <v>52.5625</v>
      </c>
      <c r="D486" s="7"/>
      <c r="E486" s="7"/>
      <c r="F486" s="7"/>
    </row>
    <row r="487" spans="1:6" ht="12.75" customHeight="1">
      <c r="A487" s="13">
        <f t="shared" si="10"/>
        <v>1879</v>
      </c>
      <c r="B487" s="7"/>
      <c r="C487" s="15">
        <v>51.25</v>
      </c>
      <c r="D487" s="7"/>
      <c r="E487" s="7"/>
      <c r="F487" s="7"/>
    </row>
    <row r="488" spans="1:6" ht="12.75" customHeight="1">
      <c r="A488" s="13">
        <f t="shared" si="10"/>
        <v>1880</v>
      </c>
      <c r="B488" s="7"/>
      <c r="C488" s="15">
        <v>52.25</v>
      </c>
      <c r="D488" s="7"/>
      <c r="E488" s="7"/>
      <c r="F488" s="7"/>
    </row>
    <row r="489" spans="1:6" ht="12.75" customHeight="1">
      <c r="A489" s="13">
        <f t="shared" si="10"/>
        <v>1881</v>
      </c>
      <c r="B489" s="7"/>
      <c r="C489" s="15">
        <v>51.6875</v>
      </c>
      <c r="D489" s="7"/>
      <c r="E489" s="7"/>
      <c r="F489" s="7"/>
    </row>
    <row r="490" spans="1:6" ht="12.75" customHeight="1">
      <c r="A490" s="13">
        <f t="shared" si="10"/>
        <v>1882</v>
      </c>
      <c r="B490" s="7"/>
      <c r="C490" s="15">
        <v>51.625</v>
      </c>
      <c r="D490" s="7"/>
      <c r="E490" s="7"/>
      <c r="F490" s="7"/>
    </row>
    <row r="491" spans="1:6" ht="12.75" customHeight="1">
      <c r="A491" s="13">
        <f t="shared" si="10"/>
        <v>1883</v>
      </c>
      <c r="B491" s="7"/>
      <c r="C491" s="15">
        <v>50.5625</v>
      </c>
      <c r="D491" s="7"/>
      <c r="E491" s="7"/>
      <c r="F491" s="7"/>
    </row>
    <row r="492" spans="1:6" ht="12.75" customHeight="1">
      <c r="A492" s="13">
        <f t="shared" si="10"/>
        <v>1884</v>
      </c>
      <c r="B492" s="7"/>
      <c r="C492" s="15">
        <v>50.625</v>
      </c>
      <c r="D492" s="7"/>
      <c r="E492" s="7"/>
      <c r="F492" s="7"/>
    </row>
    <row r="493" spans="1:6" ht="12.75" customHeight="1">
      <c r="A493" s="13">
        <f t="shared" si="10"/>
        <v>1885</v>
      </c>
      <c r="B493" s="7"/>
      <c r="C493" s="15">
        <v>48.5625</v>
      </c>
      <c r="D493" s="7"/>
      <c r="E493" s="7"/>
      <c r="F493" s="7"/>
    </row>
    <row r="494" spans="1:6" ht="12.75" customHeight="1">
      <c r="A494" s="13">
        <f t="shared" si="10"/>
        <v>1886</v>
      </c>
      <c r="B494" s="7"/>
      <c r="C494" s="15">
        <v>45.375</v>
      </c>
      <c r="D494" s="7"/>
      <c r="E494" s="7"/>
      <c r="F494" s="7"/>
    </row>
    <row r="495" spans="1:6" ht="12.75" customHeight="1">
      <c r="A495" s="13">
        <f t="shared" si="10"/>
        <v>1887</v>
      </c>
      <c r="B495" s="7"/>
      <c r="C495" s="15">
        <v>44.6875</v>
      </c>
      <c r="D495" s="7"/>
      <c r="E495" s="7"/>
      <c r="F495" s="7"/>
    </row>
    <row r="496" spans="1:6" ht="12.75" customHeight="1">
      <c r="A496" s="13">
        <f t="shared" si="10"/>
        <v>1888</v>
      </c>
      <c r="B496" s="7"/>
      <c r="C496" s="15">
        <v>42.875</v>
      </c>
      <c r="D496" s="7"/>
      <c r="E496" s="7"/>
      <c r="F496" s="7"/>
    </row>
    <row r="497" spans="1:6" ht="12.75" customHeight="1">
      <c r="A497" s="13">
        <f t="shared" si="10"/>
        <v>1889</v>
      </c>
      <c r="B497" s="7"/>
      <c r="C497" s="15">
        <v>42.6875</v>
      </c>
      <c r="D497" s="7"/>
      <c r="E497" s="7"/>
      <c r="F497" s="7"/>
    </row>
    <row r="498" spans="1:6" ht="12.75" customHeight="1">
      <c r="A498" s="13">
        <f t="shared" si="10"/>
        <v>1890</v>
      </c>
      <c r="B498" s="7"/>
      <c r="C498" s="15">
        <v>47.75</v>
      </c>
      <c r="D498" s="7"/>
      <c r="E498" s="7"/>
      <c r="F498" s="7"/>
    </row>
    <row r="499" spans="1:6" ht="12.75" customHeight="1">
      <c r="A499" s="13">
        <f t="shared" si="10"/>
        <v>1891</v>
      </c>
      <c r="B499" s="7"/>
      <c r="C499" s="15">
        <v>45.0625</v>
      </c>
      <c r="D499" s="7"/>
      <c r="E499" s="7"/>
      <c r="F499" s="7"/>
    </row>
    <row r="500" spans="1:6" ht="12.75" customHeight="1">
      <c r="A500" s="13">
        <f t="shared" si="10"/>
        <v>1892</v>
      </c>
      <c r="B500" s="7"/>
      <c r="C500" s="15">
        <v>39.75</v>
      </c>
      <c r="D500" s="7"/>
      <c r="E500" s="7"/>
      <c r="F500" s="7"/>
    </row>
    <row r="501" spans="1:6" ht="12.75" customHeight="1">
      <c r="A501" s="13">
        <f t="shared" si="10"/>
        <v>1893</v>
      </c>
      <c r="B501" s="7"/>
      <c r="C501" s="15">
        <v>35.9</v>
      </c>
      <c r="D501" s="7"/>
      <c r="E501" s="7"/>
      <c r="F501" s="7"/>
    </row>
    <row r="502" spans="1:6" ht="12.75" customHeight="1">
      <c r="A502" s="13">
        <f t="shared" si="10"/>
        <v>1894</v>
      </c>
      <c r="B502" s="7"/>
      <c r="C502" s="15">
        <v>28.9375</v>
      </c>
      <c r="D502" s="7"/>
      <c r="E502" s="7"/>
      <c r="F502" s="7"/>
    </row>
    <row r="503" spans="1:6" ht="12.75" customHeight="1">
      <c r="A503" s="13">
        <f t="shared" si="10"/>
        <v>1895</v>
      </c>
      <c r="B503" s="7"/>
      <c r="C503" s="15">
        <v>29.8125</v>
      </c>
      <c r="D503" s="7"/>
      <c r="E503" s="7"/>
      <c r="F503" s="7"/>
    </row>
    <row r="504" spans="1:6" ht="12.75" customHeight="1">
      <c r="A504" s="13">
        <f t="shared" si="10"/>
        <v>1896</v>
      </c>
      <c r="B504" s="7"/>
      <c r="C504" s="15">
        <v>30.8125</v>
      </c>
      <c r="D504" s="7"/>
      <c r="E504" s="7"/>
      <c r="F504" s="7"/>
    </row>
    <row r="505" spans="1:6" ht="12.75" customHeight="1">
      <c r="A505" s="13">
        <f t="shared" si="10"/>
        <v>1897</v>
      </c>
      <c r="B505" s="7"/>
      <c r="C505" s="15">
        <v>27.5625</v>
      </c>
      <c r="D505" s="7"/>
      <c r="E505" s="7"/>
      <c r="F505" s="7"/>
    </row>
    <row r="506" spans="1:6" ht="12.75" customHeight="1">
      <c r="A506" s="13">
        <f t="shared" si="10"/>
        <v>1898</v>
      </c>
      <c r="B506" s="7"/>
      <c r="C506" s="15">
        <v>26.9375</v>
      </c>
      <c r="D506" s="7"/>
      <c r="E506" s="7"/>
      <c r="F506" s="7"/>
    </row>
    <row r="507" spans="1:6" ht="12.75" customHeight="1">
      <c r="A507" s="13">
        <f t="shared" si="10"/>
        <v>1899</v>
      </c>
      <c r="B507" s="7"/>
      <c r="C507" s="15">
        <v>27.4375</v>
      </c>
      <c r="D507" s="7"/>
      <c r="E507" s="7"/>
      <c r="F507" s="7"/>
    </row>
    <row r="508" spans="1:6" ht="12.75" customHeight="1">
      <c r="A508" s="13">
        <f t="shared" si="10"/>
        <v>1900</v>
      </c>
      <c r="B508" s="7"/>
      <c r="C508" s="15">
        <v>28.3125</v>
      </c>
      <c r="D508" s="7"/>
      <c r="E508" s="7"/>
      <c r="F508" s="7"/>
    </row>
    <row r="509" spans="1:6" ht="12.75" customHeight="1">
      <c r="A509" s="13">
        <f t="shared" si="10"/>
        <v>1901</v>
      </c>
      <c r="B509" s="7"/>
      <c r="C509" s="15">
        <v>27.1875</v>
      </c>
      <c r="D509" s="7"/>
      <c r="E509" s="7"/>
      <c r="F509" s="7"/>
    </row>
    <row r="510" spans="1:6" ht="12.75" customHeight="1">
      <c r="A510" s="13">
        <f t="shared" ref="A510:A521" si="11">A509+1</f>
        <v>1902</v>
      </c>
      <c r="B510" s="7"/>
      <c r="C510" s="15">
        <v>24.0625</v>
      </c>
      <c r="D510" s="7"/>
      <c r="E510" s="7"/>
      <c r="F510" s="7"/>
    </row>
    <row r="511" spans="1:6" ht="12.75" customHeight="1">
      <c r="A511" s="13">
        <f t="shared" si="11"/>
        <v>1903</v>
      </c>
      <c r="B511" s="7"/>
      <c r="C511" s="15">
        <v>24.75</v>
      </c>
      <c r="D511" s="7"/>
      <c r="E511" s="7"/>
      <c r="F511" s="7"/>
    </row>
    <row r="512" spans="1:6" ht="12.75" customHeight="1">
      <c r="A512" s="13">
        <f t="shared" si="11"/>
        <v>1904</v>
      </c>
      <c r="B512" s="7"/>
      <c r="C512" s="15">
        <v>26.40625</v>
      </c>
      <c r="D512" s="7"/>
      <c r="E512" s="7"/>
      <c r="F512" s="7"/>
    </row>
    <row r="513" spans="1:6" ht="12.75" customHeight="1">
      <c r="A513" s="13">
        <f t="shared" si="11"/>
        <v>1905</v>
      </c>
      <c r="B513" s="7"/>
      <c r="C513" s="15">
        <v>27.84375</v>
      </c>
      <c r="D513" s="7"/>
      <c r="E513" s="7"/>
      <c r="F513" s="7"/>
    </row>
    <row r="514" spans="1:6" ht="12.75" customHeight="1">
      <c r="A514" s="13">
        <f t="shared" si="11"/>
        <v>1906</v>
      </c>
      <c r="B514" s="7"/>
      <c r="C514" s="15">
        <v>30.875</v>
      </c>
      <c r="D514" s="7"/>
      <c r="E514" s="7"/>
      <c r="F514" s="7"/>
    </row>
    <row r="515" spans="1:6" ht="12.75" customHeight="1">
      <c r="A515" s="13">
        <f t="shared" si="11"/>
        <v>1907</v>
      </c>
      <c r="B515" s="7"/>
      <c r="C515" s="15">
        <v>30.1875</v>
      </c>
      <c r="D515" s="7"/>
      <c r="E515" s="7"/>
      <c r="F515" s="7"/>
    </row>
    <row r="516" spans="1:6" ht="12.75" customHeight="1">
      <c r="A516" s="13">
        <f t="shared" si="11"/>
        <v>1908</v>
      </c>
      <c r="B516" s="7"/>
      <c r="C516" s="15">
        <v>24.40625</v>
      </c>
      <c r="D516" s="7"/>
      <c r="E516" s="7"/>
      <c r="F516" s="7"/>
    </row>
    <row r="517" spans="1:6" ht="12.75" customHeight="1">
      <c r="A517" s="13">
        <f t="shared" si="11"/>
        <v>1909</v>
      </c>
      <c r="B517" s="7"/>
      <c r="C517" s="15">
        <v>23.71875</v>
      </c>
      <c r="D517" s="7"/>
      <c r="E517" s="7"/>
      <c r="F517" s="7"/>
    </row>
    <row r="518" spans="1:6" ht="12.75" customHeight="1">
      <c r="A518" s="13">
        <f t="shared" si="11"/>
        <v>1910</v>
      </c>
      <c r="B518" s="7"/>
      <c r="C518" s="15">
        <v>24.65625</v>
      </c>
      <c r="D518" s="7"/>
      <c r="E518" s="7"/>
      <c r="F518" s="7"/>
    </row>
    <row r="519" spans="1:6" ht="12.75" customHeight="1">
      <c r="A519" s="13">
        <f t="shared" si="11"/>
        <v>1911</v>
      </c>
      <c r="B519" s="7"/>
      <c r="C519" s="15">
        <v>24.59375</v>
      </c>
      <c r="D519" s="7"/>
      <c r="E519" s="7"/>
      <c r="F519" s="7"/>
    </row>
    <row r="520" spans="1:6" ht="12.75" customHeight="1">
      <c r="A520" s="13">
        <f t="shared" si="11"/>
        <v>1912</v>
      </c>
      <c r="B520" s="7"/>
      <c r="C520" s="15">
        <v>28.0625</v>
      </c>
      <c r="D520" s="7"/>
      <c r="E520" s="7"/>
      <c r="F520" s="7"/>
    </row>
    <row r="521" spans="1:6" ht="12.75" customHeight="1">
      <c r="A521" s="13">
        <f t="shared" si="11"/>
        <v>1913</v>
      </c>
      <c r="B521" s="7"/>
      <c r="C521" s="15">
        <v>27.5625</v>
      </c>
      <c r="D521" s="7"/>
      <c r="E521" s="7"/>
      <c r="F521" s="7"/>
    </row>
    <row r="522" spans="1:6" ht="12" customHeight="1">
      <c r="A522" s="14"/>
    </row>
    <row r="523" spans="1:6" ht="12" customHeight="1">
      <c r="A523" s="14"/>
    </row>
    <row r="524" spans="1:6" ht="12" customHeight="1">
      <c r="A524" s="14"/>
    </row>
    <row r="525" spans="1:6" ht="12" customHeight="1">
      <c r="A525" s="14"/>
    </row>
    <row r="526" spans="1:6" ht="12" customHeight="1">
      <c r="A526" s="14"/>
    </row>
    <row r="527" spans="1:6" ht="12" customHeight="1">
      <c r="A527" s="14"/>
    </row>
    <row r="528" spans="1:6" ht="12" customHeight="1">
      <c r="A528" s="14"/>
    </row>
    <row r="529" spans="1:1" ht="12" customHeight="1">
      <c r="A529" s="14"/>
    </row>
    <row r="530" spans="1:1" ht="12" customHeight="1">
      <c r="A530" s="14"/>
    </row>
    <row r="531" spans="1:1" ht="12" customHeight="1">
      <c r="A531" s="14"/>
    </row>
  </sheetData>
  <mergeCells count="1">
    <mergeCell ref="C3:F3"/>
  </mergeCells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E22D071A31343A2D401D2F14E1943" ma:contentTypeVersion="" ma:contentTypeDescription="Create a new document." ma:contentTypeScope="" ma:versionID="9c86b52a7bef0d4179aa7189c75d01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FA081-10E0-409A-969A-024D2A7F1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00F39C-275B-4989-A470-6969104F5E0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3045D1-5F66-4AF4-81CD-020CF9EF61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Wages</vt:lpstr>
      <vt:lpstr>Conversions, Sources &amp; Comments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Munich</dc:title>
  <dc:creator/>
  <cp:lastModifiedBy>Peter Lindert</cp:lastModifiedBy>
  <dcterms:created xsi:type="dcterms:W3CDTF">2007-02-28T09:45:16Z</dcterms:created>
  <dcterms:modified xsi:type="dcterms:W3CDTF">2013-10-29T20:42:33Z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2300.00000000000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