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-60" yWindow="1420" windowWidth="21740" windowHeight="13680" activeTab="2"/>
  </bookViews>
  <sheets>
    <sheet name="1774 16+%" sheetId="2" r:id="rId1"/>
    <sheet name="1800 16+%" sheetId="1" r:id="rId2"/>
    <sheet name="1774-1800 16+" sheetId="3" r:id="rId3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7" i="2"/>
  <c r="G27"/>
  <c r="F27"/>
  <c r="E27"/>
  <c r="D27"/>
  <c r="C27"/>
  <c r="B27"/>
  <c r="H25"/>
  <c r="G25"/>
  <c r="F25"/>
  <c r="E25"/>
  <c r="D25"/>
  <c r="C25"/>
  <c r="B25"/>
  <c r="H24"/>
  <c r="E24"/>
  <c r="B24"/>
  <c r="H23"/>
  <c r="E23"/>
  <c r="B23"/>
  <c r="H22"/>
  <c r="E22"/>
  <c r="B22"/>
  <c r="H21"/>
  <c r="E21"/>
  <c r="B21"/>
  <c r="H20"/>
  <c r="E20"/>
  <c r="B20"/>
  <c r="H18"/>
  <c r="G18"/>
  <c r="F18"/>
  <c r="E18"/>
  <c r="D18"/>
  <c r="C18"/>
  <c r="B18"/>
  <c r="H17"/>
  <c r="E17"/>
  <c r="B17"/>
  <c r="H16"/>
  <c r="E16"/>
  <c r="B16"/>
  <c r="H15"/>
  <c r="E15"/>
  <c r="B15"/>
  <c r="H14"/>
  <c r="E14"/>
  <c r="B14"/>
  <c r="H12"/>
  <c r="G12"/>
  <c r="F12"/>
  <c r="E12"/>
  <c r="D12"/>
  <c r="C12"/>
  <c r="B12"/>
  <c r="H11"/>
  <c r="E11"/>
  <c r="B11"/>
  <c r="H10"/>
  <c r="E10"/>
  <c r="B10"/>
  <c r="H9"/>
  <c r="E9"/>
  <c r="B9"/>
  <c r="H8"/>
  <c r="E8"/>
  <c r="B8"/>
  <c r="H7"/>
  <c r="E7"/>
  <c r="B7"/>
  <c r="H6"/>
  <c r="E6"/>
  <c r="B6"/>
  <c r="Q18" i="3"/>
  <c r="I18"/>
  <c r="E18"/>
  <c r="B18"/>
  <c r="O16"/>
  <c r="N16"/>
  <c r="L16"/>
  <c r="I16"/>
  <c r="E16"/>
  <c r="B16"/>
  <c r="O15"/>
  <c r="N15"/>
  <c r="L15"/>
  <c r="I15"/>
  <c r="E15"/>
  <c r="B15"/>
  <c r="O14"/>
  <c r="N14"/>
  <c r="L14"/>
  <c r="I14"/>
  <c r="E14"/>
  <c r="B14"/>
  <c r="O13"/>
  <c r="N13"/>
  <c r="L13"/>
  <c r="I13"/>
  <c r="E13"/>
  <c r="B13"/>
  <c r="O10"/>
  <c r="N10"/>
  <c r="L10"/>
  <c r="H10"/>
  <c r="G10"/>
  <c r="D10"/>
  <c r="C10"/>
  <c r="O9"/>
  <c r="N9"/>
  <c r="L9"/>
  <c r="O8"/>
  <c r="N8"/>
  <c r="L8"/>
  <c r="O7"/>
  <c r="N7"/>
  <c r="L7"/>
  <c r="P36" i="1"/>
  <c r="N36"/>
  <c r="J36"/>
  <c r="G36"/>
  <c r="L36"/>
  <c r="M36"/>
  <c r="K36"/>
  <c r="I36"/>
  <c r="H36"/>
  <c r="F36"/>
  <c r="E36"/>
  <c r="C36"/>
  <c r="D36"/>
  <c r="B36"/>
  <c r="P35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30"/>
  <c r="N31"/>
  <c r="N32"/>
  <c r="N33"/>
  <c r="N35"/>
  <c r="N9"/>
  <c r="N10"/>
  <c r="N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30"/>
  <c r="J31"/>
  <c r="J32"/>
  <c r="J33"/>
  <c r="J35"/>
  <c r="J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30"/>
  <c r="G31"/>
  <c r="G32"/>
  <c r="G33"/>
  <c r="G8"/>
  <c r="G35"/>
  <c r="E35"/>
  <c r="L35"/>
  <c r="M35"/>
  <c r="K35"/>
  <c r="I35"/>
  <c r="H35"/>
  <c r="F35"/>
  <c r="C35"/>
  <c r="D35"/>
  <c r="B35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30"/>
  <c r="E31"/>
  <c r="E32"/>
  <c r="E33"/>
  <c r="E8"/>
  <c r="P33"/>
  <c r="P32"/>
  <c r="P31"/>
  <c r="P30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</calcChain>
</file>

<file path=xl/sharedStrings.xml><?xml version="1.0" encoding="utf-8"?>
<sst xmlns="http://schemas.openxmlformats.org/spreadsheetml/2006/main" count="139" uniqueCount="105">
  <si>
    <t>Non-white</t>
    <phoneticPr fontId="6" type="noConversion"/>
  </si>
  <si>
    <t>share</t>
    <phoneticPr fontId="6" type="noConversion"/>
  </si>
  <si>
    <t>Nonwhite</t>
    <phoneticPr fontId="6" type="noConversion"/>
  </si>
  <si>
    <t>Under 16</t>
    <phoneticPr fontId="6" type="noConversion"/>
  </si>
  <si>
    <t>16 up</t>
    <phoneticPr fontId="6" type="noConversion"/>
  </si>
  <si>
    <t>Total</t>
    <phoneticPr fontId="6" type="noConversion"/>
  </si>
  <si>
    <t>Share 16 up</t>
    <phoneticPr fontId="6" type="noConversion"/>
  </si>
  <si>
    <t>Whites of both</t>
    <phoneticPr fontId="6" type="noConversion"/>
  </si>
  <si>
    <t>sexes, share</t>
    <phoneticPr fontId="6" type="noConversion"/>
  </si>
  <si>
    <t>Mid Atlantic with DE</t>
    <phoneticPr fontId="6" type="noConversion"/>
  </si>
  <si>
    <t>South Atlantic, no DE</t>
    <phoneticPr fontId="6" type="noConversion"/>
  </si>
  <si>
    <t>Shares of white population over 16, thirteen colonies in 1774</t>
    <phoneticPr fontId="6" type="noConversion"/>
  </si>
  <si>
    <t>White females</t>
    <phoneticPr fontId="6" type="noConversion"/>
  </si>
  <si>
    <t>over age 16</t>
    <phoneticPr fontId="6" type="noConversion"/>
  </si>
  <si>
    <t>wf16+</t>
    <phoneticPr fontId="6" type="noConversion"/>
  </si>
  <si>
    <t>wm16+</t>
    <phoneticPr fontId="6" type="noConversion"/>
  </si>
  <si>
    <t>Total</t>
    <phoneticPr fontId="6" type="noConversion"/>
  </si>
  <si>
    <t>Male share</t>
    <phoneticPr fontId="6" type="noConversion"/>
  </si>
  <si>
    <t>share</t>
    <phoneticPr fontId="6" type="noConversion"/>
  </si>
  <si>
    <t>share</t>
    <phoneticPr fontId="6" type="noConversion"/>
  </si>
  <si>
    <t>population</t>
    <phoneticPr fontId="6" type="noConversion"/>
  </si>
  <si>
    <t>White pop</t>
    <phoneticPr fontId="6" type="noConversion"/>
  </si>
  <si>
    <t>growth (%/yr)</t>
    <phoneticPr fontId="6" type="noConversion"/>
  </si>
  <si>
    <t>pop share</t>
    <phoneticPr fontId="6" type="noConversion"/>
  </si>
  <si>
    <r>
      <t>W</t>
    </r>
    <r>
      <rPr>
        <b/>
        <sz val="11"/>
        <color indexed="8"/>
        <rFont val="Calibri"/>
        <family val="2"/>
      </rPr>
      <t>hite r</t>
    </r>
    <r>
      <rPr>
        <b/>
        <sz val="11"/>
        <color theme="1"/>
        <rFont val="Calibri"/>
        <family val="2"/>
        <scheme val="minor"/>
      </rPr>
      <t>egional</t>
    </r>
    <phoneticPr fontId="6" type="noConversion"/>
  </si>
  <si>
    <t>Regional changes in white population shares by age and sex, 1774 - 1800</t>
    <phoneticPr fontId="6" type="noConversion"/>
  </si>
  <si>
    <t>down</t>
    <phoneticPr fontId="6" type="noConversion"/>
  </si>
  <si>
    <t>up a bit</t>
    <phoneticPr fontId="6" type="noConversion"/>
  </si>
  <si>
    <t>up</t>
    <phoneticPr fontId="6" type="noConversion"/>
  </si>
  <si>
    <t>Total white</t>
    <phoneticPr fontId="6" type="noConversion"/>
  </si>
  <si>
    <t>Over-16 share</t>
    <phoneticPr fontId="6" type="noConversion"/>
  </si>
  <si>
    <t>for whites,</t>
    <phoneticPr fontId="6" type="noConversion"/>
  </si>
  <si>
    <t>both sexes</t>
    <phoneticPr fontId="6" type="noConversion"/>
  </si>
  <si>
    <t>same</t>
    <phoneticPr fontId="6" type="noConversion"/>
  </si>
  <si>
    <t>slightly</t>
    <phoneticPr fontId="6" type="noConversion"/>
  </si>
  <si>
    <t>same, or</t>
    <phoneticPr fontId="6" type="noConversion"/>
  </si>
  <si>
    <t>New England</t>
  </si>
  <si>
    <t>Middle Atlantic</t>
  </si>
  <si>
    <t>South</t>
  </si>
  <si>
    <t>15+DC</t>
  </si>
  <si>
    <t>totwm</t>
  </si>
  <si>
    <t>wm/totw</t>
  </si>
  <si>
    <t>wm0-15</t>
  </si>
  <si>
    <t>wm16+</t>
  </si>
  <si>
    <t>totwf</t>
  </si>
  <si>
    <t>wf0-15</t>
  </si>
  <si>
    <t>wf16+</t>
  </si>
  <si>
    <t>CONNECTICUT</t>
  </si>
  <si>
    <t>DELAWARE</t>
  </si>
  <si>
    <t>DIST. COLUMBIA</t>
  </si>
  <si>
    <t>GEORGIA</t>
  </si>
  <si>
    <t>INDIANA</t>
  </si>
  <si>
    <t>KENTUCKY</t>
  </si>
  <si>
    <t>MAINE</t>
  </si>
  <si>
    <t>MARYLAND</t>
  </si>
  <si>
    <t>MASSACHUSETTS</t>
  </si>
  <si>
    <t>MISSISSIPPI</t>
  </si>
  <si>
    <t>NEW HAMPSHIRE</t>
  </si>
  <si>
    <t>NEW JERSEY</t>
  </si>
  <si>
    <t>NEW YORK</t>
  </si>
  <si>
    <t>NORTH CAROLINA</t>
  </si>
  <si>
    <t>OHIO</t>
  </si>
  <si>
    <t>PENNSYLVANIA</t>
  </si>
  <si>
    <t>RHODE ISLAND</t>
  </si>
  <si>
    <t>SOUTH CAROLINA</t>
  </si>
  <si>
    <t>TENNESSEE</t>
  </si>
  <si>
    <t>VERMONT</t>
  </si>
  <si>
    <t>VIRGINIA</t>
  </si>
  <si>
    <t xml:space="preserve"> Source: "US 1800 Labor Force" file, "Census Pop" sheet.</t>
  </si>
  <si>
    <t>Total</t>
  </si>
  <si>
    <t>Thirteen colonies</t>
  </si>
  <si>
    <t>16+</t>
  </si>
  <si>
    <t>16+%</t>
  </si>
  <si>
    <t>White</t>
  </si>
  <si>
    <t>Male</t>
  </si>
  <si>
    <t>Female</t>
  </si>
  <si>
    <t>ME</t>
  </si>
  <si>
    <t>NH</t>
  </si>
  <si>
    <t>VT</t>
  </si>
  <si>
    <t>MA</t>
  </si>
  <si>
    <t>RI</t>
  </si>
  <si>
    <t>CT</t>
  </si>
  <si>
    <t>NY</t>
  </si>
  <si>
    <t>NJ</t>
  </si>
  <si>
    <t>PA</t>
  </si>
  <si>
    <t>DE</t>
  </si>
  <si>
    <t>MD</t>
  </si>
  <si>
    <t>VA</t>
  </si>
  <si>
    <t>NC</t>
  </si>
  <si>
    <t>SC</t>
  </si>
  <si>
    <t>GA</t>
  </si>
  <si>
    <t>All</t>
  </si>
  <si>
    <t>Increase All</t>
  </si>
  <si>
    <t>16up share</t>
    <phoneticPr fontId="6" type="noConversion"/>
  </si>
  <si>
    <t>Source: "Labor force by colony" and "1774 occs by region" files</t>
    <phoneticPr fontId="6" type="noConversion"/>
  </si>
  <si>
    <t>share</t>
    <phoneticPr fontId="6" type="noConversion"/>
  </si>
  <si>
    <t>Shares of population over 16, census of 1800</t>
    <phoneticPr fontId="6" type="noConversion"/>
  </si>
  <si>
    <t>State</t>
    <phoneticPr fontId="6" type="noConversion"/>
  </si>
  <si>
    <t>Total populations</t>
    <phoneticPr fontId="6" type="noConversion"/>
  </si>
  <si>
    <t>White males</t>
    <phoneticPr fontId="6" type="noConversion"/>
  </si>
  <si>
    <t>Grand</t>
    <phoneticPr fontId="6" type="noConversion"/>
  </si>
  <si>
    <t>total</t>
    <phoneticPr fontId="6" type="noConversion"/>
  </si>
  <si>
    <t>white</t>
    <phoneticPr fontId="6" type="noConversion"/>
  </si>
  <si>
    <t>Non-</t>
    <phoneticPr fontId="6" type="noConversion"/>
  </si>
  <si>
    <t>White</t>
    <phoneticPr fontId="6" type="noConversion"/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</si>
</sst>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0"/>
    <numFmt numFmtId="169" formatCode="0,000"/>
    <numFmt numFmtId="173" formatCode="0.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Arial"/>
    </font>
    <font>
      <sz val="12"/>
      <name val="Arial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4"/>
      <color indexed="10"/>
      <name val="Calibri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8" fontId="0" fillId="0" borderId="0" xfId="0" applyNumberFormat="1"/>
    <xf numFmtId="1" fontId="2" fillId="0" borderId="0" xfId="0" applyNumberFormat="1" applyFont="1"/>
    <xf numFmtId="1" fontId="0" fillId="0" borderId="0" xfId="0" applyNumberFormat="1"/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3" fontId="0" fillId="0" borderId="0" xfId="0" applyNumberForma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2" fontId="0" fillId="0" borderId="0" xfId="0" applyNumberForma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68" fontId="0" fillId="3" borderId="2" xfId="0" applyNumberFormat="1" applyFill="1" applyBorder="1"/>
    <xf numFmtId="0" fontId="0" fillId="3" borderId="3" xfId="0" applyFill="1" applyBorder="1"/>
    <xf numFmtId="0" fontId="0" fillId="4" borderId="3" xfId="0" applyFill="1" applyBorder="1"/>
    <xf numFmtId="169" fontId="7" fillId="0" borderId="0" xfId="0" applyNumberFormat="1" applyFont="1"/>
    <xf numFmtId="169" fontId="0" fillId="0" borderId="0" xfId="0" applyNumberFormat="1"/>
    <xf numFmtId="169" fontId="0" fillId="2" borderId="1" xfId="0" applyNumberFormat="1" applyFill="1" applyBorder="1"/>
    <xf numFmtId="169" fontId="0" fillId="2" borderId="2" xfId="0" applyNumberFormat="1" applyFill="1" applyBorder="1"/>
    <xf numFmtId="169" fontId="0" fillId="2" borderId="3" xfId="0" applyNumberFormat="1" applyFill="1" applyBorder="1"/>
    <xf numFmtId="169" fontId="0" fillId="3" borderId="1" xfId="0" applyNumberFormat="1" applyFill="1" applyBorder="1"/>
    <xf numFmtId="169" fontId="0" fillId="3" borderId="2" xfId="0" applyNumberFormat="1" applyFill="1" applyBorder="1"/>
    <xf numFmtId="169" fontId="0" fillId="4" borderId="1" xfId="0" applyNumberFormat="1" applyFill="1" applyBorder="1"/>
    <xf numFmtId="169" fontId="0" fillId="4" borderId="2" xfId="0" applyNumberFormat="1" applyFill="1" applyBorder="1"/>
    <xf numFmtId="0" fontId="8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168" fontId="0" fillId="0" borderId="0" xfId="0" applyNumberFormat="1" applyFill="1" applyBorder="1"/>
    <xf numFmtId="0" fontId="5" fillId="3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73" fontId="0" fillId="0" borderId="0" xfId="0" applyNumberFormat="1"/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V27"/>
  <sheetViews>
    <sheetView workbookViewId="0">
      <selection activeCell="L13" sqref="L13"/>
    </sheetView>
  </sheetViews>
  <sheetFormatPr baseColWidth="10" defaultColWidth="8.83203125" defaultRowHeight="14"/>
  <cols>
    <col min="1" max="1" width="17.83203125" customWidth="1"/>
    <col min="2" max="3" width="13" style="3" customWidth="1"/>
    <col min="9" max="9" width="10.1640625" customWidth="1"/>
    <col min="13" max="13" width="10.5" customWidth="1"/>
  </cols>
  <sheetData>
    <row r="1" spans="1:22" ht="18">
      <c r="B1" s="19" t="s">
        <v>11</v>
      </c>
    </row>
    <row r="2" spans="1:22">
      <c r="B2" t="s">
        <v>94</v>
      </c>
      <c r="C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">
      <c r="B3" s="34" t="s">
        <v>73</v>
      </c>
      <c r="C3" s="35"/>
      <c r="D3" s="35"/>
      <c r="E3" s="35"/>
      <c r="F3" s="35"/>
      <c r="G3" s="35"/>
      <c r="H3" s="35"/>
      <c r="I3" s="4"/>
      <c r="J3" s="5"/>
      <c r="K3" s="5"/>
      <c r="L3" s="5"/>
      <c r="M3" s="3"/>
      <c r="N3" s="5"/>
      <c r="O3" s="5"/>
      <c r="P3" s="5"/>
      <c r="Q3" s="5"/>
      <c r="R3" s="5"/>
      <c r="S3" s="4"/>
      <c r="T3" s="5"/>
      <c r="U3" s="5"/>
      <c r="V3" s="5"/>
    </row>
    <row r="4" spans="1:22">
      <c r="B4" s="14" t="s">
        <v>74</v>
      </c>
      <c r="C4" s="42" t="s">
        <v>74</v>
      </c>
      <c r="D4" s="43"/>
      <c r="E4" s="43"/>
      <c r="F4" s="44" t="s">
        <v>75</v>
      </c>
      <c r="G4" s="45"/>
      <c r="H4" s="45"/>
    </row>
    <row r="5" spans="1:22">
      <c r="B5" s="14" t="s">
        <v>95</v>
      </c>
      <c r="C5" s="15" t="s">
        <v>69</v>
      </c>
      <c r="D5" s="15" t="s">
        <v>71</v>
      </c>
      <c r="E5" s="15" t="s">
        <v>72</v>
      </c>
      <c r="F5" s="15" t="s">
        <v>69</v>
      </c>
      <c r="G5" s="15" t="s">
        <v>71</v>
      </c>
      <c r="H5" s="15" t="s">
        <v>72</v>
      </c>
    </row>
    <row r="6" spans="1:22">
      <c r="A6" s="8" t="s">
        <v>76</v>
      </c>
      <c r="B6" s="1">
        <f t="shared" ref="B6:B12" si="0">C6/(C6+F6)</f>
        <v>0.50673429271725678</v>
      </c>
      <c r="C6" s="9">
        <v>20881</v>
      </c>
      <c r="D6" s="9">
        <v>10254</v>
      </c>
      <c r="E6" s="1">
        <f t="shared" ref="E6:E12" si="1">D6/C6</f>
        <v>0.49106843541975959</v>
      </c>
      <c r="F6" s="9">
        <v>20326</v>
      </c>
      <c r="G6" s="9">
        <v>10381</v>
      </c>
      <c r="H6" s="1">
        <f t="shared" ref="H6:H12" si="2">G6/F6</f>
        <v>0.51072517957296071</v>
      </c>
    </row>
    <row r="7" spans="1:22">
      <c r="A7" s="8" t="s">
        <v>77</v>
      </c>
      <c r="B7" s="1">
        <f t="shared" si="0"/>
        <v>0.50794917760360103</v>
      </c>
      <c r="C7" s="9">
        <v>38819</v>
      </c>
      <c r="D7" s="9">
        <v>19261</v>
      </c>
      <c r="E7" s="1">
        <f t="shared" si="1"/>
        <v>0.49617455369793145</v>
      </c>
      <c r="F7" s="9">
        <v>37604</v>
      </c>
      <c r="G7" s="9">
        <v>18658</v>
      </c>
      <c r="H7" s="1">
        <f t="shared" si="2"/>
        <v>0.49617062014679292</v>
      </c>
    </row>
    <row r="8" spans="1:22">
      <c r="A8" s="8" t="s">
        <v>78</v>
      </c>
      <c r="B8" s="1">
        <f t="shared" si="0"/>
        <v>0.53831521739130439</v>
      </c>
      <c r="C8" s="9">
        <v>3962</v>
      </c>
      <c r="D8">
        <v>1985</v>
      </c>
      <c r="E8" s="1">
        <f t="shared" si="1"/>
        <v>0.50100959111559817</v>
      </c>
      <c r="F8">
        <v>3398</v>
      </c>
      <c r="G8">
        <v>1603</v>
      </c>
      <c r="H8" s="1">
        <f t="shared" si="2"/>
        <v>0.47174808711006472</v>
      </c>
    </row>
    <row r="9" spans="1:22">
      <c r="A9" s="8" t="s">
        <v>79</v>
      </c>
      <c r="B9" s="1">
        <f t="shared" si="0"/>
        <v>0.49197464751536846</v>
      </c>
      <c r="C9" s="9">
        <v>134130</v>
      </c>
      <c r="D9" s="9">
        <v>67627</v>
      </c>
      <c r="E9" s="1">
        <f t="shared" si="1"/>
        <v>0.50418996495936774</v>
      </c>
      <c r="F9" s="9">
        <v>138506</v>
      </c>
      <c r="G9" s="9">
        <v>74860</v>
      </c>
      <c r="H9" s="1">
        <f t="shared" si="2"/>
        <v>0.54048200077974962</v>
      </c>
    </row>
    <row r="10" spans="1:22">
      <c r="A10" s="8" t="s">
        <v>80</v>
      </c>
      <c r="B10" s="1">
        <f t="shared" si="0"/>
        <v>0.49142489900844655</v>
      </c>
      <c r="C10" s="9">
        <v>26763</v>
      </c>
      <c r="D10" s="9">
        <v>14032</v>
      </c>
      <c r="E10" s="1">
        <f t="shared" si="1"/>
        <v>0.5243059447745021</v>
      </c>
      <c r="F10" s="9">
        <v>27697</v>
      </c>
      <c r="G10" s="9">
        <v>15349</v>
      </c>
      <c r="H10" s="1">
        <f t="shared" si="2"/>
        <v>0.55417554247752465</v>
      </c>
    </row>
    <row r="11" spans="1:22">
      <c r="A11" s="8" t="s">
        <v>81</v>
      </c>
      <c r="B11" s="1">
        <f t="shared" si="0"/>
        <v>0.50495070296832179</v>
      </c>
      <c r="C11" s="9">
        <v>96182</v>
      </c>
      <c r="D11" s="9">
        <v>55845</v>
      </c>
      <c r="E11" s="1">
        <f t="shared" si="1"/>
        <v>0.58061799505104905</v>
      </c>
      <c r="F11" s="9">
        <v>94296</v>
      </c>
      <c r="G11" s="9">
        <v>55674</v>
      </c>
      <c r="H11" s="1">
        <f t="shared" si="2"/>
        <v>0.59041740900992623</v>
      </c>
    </row>
    <row r="12" spans="1:22">
      <c r="A12" s="10" t="s">
        <v>36</v>
      </c>
      <c r="B12" s="1">
        <f t="shared" si="0"/>
        <v>0.49915183545919162</v>
      </c>
      <c r="C12" s="9">
        <f>SUM(C6:C11)</f>
        <v>320737</v>
      </c>
      <c r="D12" s="9">
        <f>SUM(D6:D11)</f>
        <v>169004</v>
      </c>
      <c r="E12" s="1">
        <f t="shared" si="1"/>
        <v>0.52692392832757051</v>
      </c>
      <c r="F12" s="9">
        <f>SUM(F6:F11)</f>
        <v>321827</v>
      </c>
      <c r="G12" s="9">
        <f>SUM(G6:G11)</f>
        <v>176525</v>
      </c>
      <c r="H12" s="1">
        <f t="shared" si="2"/>
        <v>0.54850898153355687</v>
      </c>
    </row>
    <row r="13" spans="1:22">
      <c r="A13" s="8"/>
      <c r="B13" s="1"/>
      <c r="C13" s="9"/>
      <c r="D13" s="9"/>
      <c r="E13" s="1"/>
      <c r="F13" s="9"/>
      <c r="G13" s="9"/>
      <c r="H13" s="1"/>
    </row>
    <row r="14" spans="1:22">
      <c r="A14" s="8" t="s">
        <v>82</v>
      </c>
      <c r="B14" s="1">
        <f>C14/(C14+F14)</f>
        <v>0.51480694659517012</v>
      </c>
      <c r="C14" s="9">
        <v>80453</v>
      </c>
      <c r="D14" s="9">
        <v>43359</v>
      </c>
      <c r="E14" s="1">
        <f>D14/C14</f>
        <v>0.53893577616745181</v>
      </c>
      <c r="F14" s="9">
        <v>75825</v>
      </c>
      <c r="G14" s="9">
        <v>40276</v>
      </c>
      <c r="H14" s="1">
        <f>G14/F14</f>
        <v>0.53117045829212006</v>
      </c>
    </row>
    <row r="15" spans="1:22">
      <c r="A15" s="8" t="s">
        <v>83</v>
      </c>
      <c r="B15" s="1">
        <f>C15/(C15+F15)</f>
        <v>0.51655809829132704</v>
      </c>
      <c r="C15" s="9">
        <v>60584</v>
      </c>
      <c r="D15" s="9">
        <v>31152</v>
      </c>
      <c r="E15" s="1">
        <f>D15/C15</f>
        <v>0.51419516704080281</v>
      </c>
      <c r="F15" s="9">
        <v>56700</v>
      </c>
      <c r="G15" s="9">
        <v>28298</v>
      </c>
      <c r="H15" s="1">
        <f>G15/F15</f>
        <v>0.49908289241622578</v>
      </c>
    </row>
    <row r="16" spans="1:22">
      <c r="A16" s="8" t="s">
        <v>84</v>
      </c>
      <c r="B16" s="1">
        <f>C16/(C16+F16)</f>
        <v>0.51340732923875831</v>
      </c>
      <c r="C16" s="9">
        <v>135251</v>
      </c>
      <c r="D16" s="9">
        <v>68818</v>
      </c>
      <c r="E16" s="1">
        <f>D16/C16</f>
        <v>0.50881694035533931</v>
      </c>
      <c r="F16" s="9">
        <v>128187</v>
      </c>
      <c r="G16" s="9">
        <v>55735</v>
      </c>
      <c r="H16" s="1">
        <f>G16/F16</f>
        <v>0.43479447993946346</v>
      </c>
    </row>
    <row r="17" spans="1:8">
      <c r="A17" s="8" t="s">
        <v>85</v>
      </c>
      <c r="B17" s="1">
        <f>C17/(C17+F17)</f>
        <v>0.51665962357377371</v>
      </c>
      <c r="C17" s="9">
        <v>15894</v>
      </c>
      <c r="D17" s="9">
        <v>7827</v>
      </c>
      <c r="E17" s="1">
        <f>D17/C17</f>
        <v>0.49244998112495281</v>
      </c>
      <c r="F17" s="9">
        <v>14869</v>
      </c>
      <c r="G17" s="9">
        <v>7737</v>
      </c>
      <c r="H17" s="1">
        <f>G17/F17</f>
        <v>0.52034434057434931</v>
      </c>
    </row>
    <row r="18" spans="1:8">
      <c r="A18" s="10" t="s">
        <v>37</v>
      </c>
      <c r="B18" s="1">
        <f>C18/(C18+F18)</f>
        <v>0.51461965644115593</v>
      </c>
      <c r="C18" s="9">
        <f>SUM(C14:C17)</f>
        <v>292182</v>
      </c>
      <c r="D18" s="9">
        <f>SUM(D14:D17)</f>
        <v>151156</v>
      </c>
      <c r="E18" s="1">
        <f>D18/C18</f>
        <v>0.51733508566578368</v>
      </c>
      <c r="F18" s="9">
        <f>SUM(F14:F17)</f>
        <v>275581</v>
      </c>
      <c r="G18" s="9">
        <f>SUM(G14:G17)</f>
        <v>132046</v>
      </c>
      <c r="H18" s="1">
        <f>G18/F18</f>
        <v>0.47915494899866101</v>
      </c>
    </row>
    <row r="19" spans="1:8">
      <c r="A19" s="8"/>
      <c r="B19" s="1"/>
      <c r="C19" s="9"/>
      <c r="D19" s="9"/>
      <c r="E19" s="1"/>
      <c r="F19" s="9"/>
      <c r="G19" s="9"/>
      <c r="H19" s="1"/>
    </row>
    <row r="20" spans="1:8">
      <c r="A20" s="8" t="s">
        <v>86</v>
      </c>
      <c r="B20" s="1">
        <f t="shared" ref="B20:B25" si="3">C20/(C20+F20)</f>
        <v>0.51025927076566779</v>
      </c>
      <c r="C20" s="9">
        <v>72267</v>
      </c>
      <c r="D20" s="9">
        <v>34295</v>
      </c>
      <c r="E20" s="1">
        <f t="shared" ref="E20:E25" si="4">D20/C20</f>
        <v>0.47455961918994838</v>
      </c>
      <c r="F20" s="9">
        <v>69361</v>
      </c>
      <c r="G20" s="9">
        <v>33529</v>
      </c>
      <c r="H20" s="1">
        <f t="shared" ref="H20:H25" si="5">G20/F20</f>
        <v>0.48339845157941785</v>
      </c>
    </row>
    <row r="21" spans="1:8">
      <c r="A21" s="8" t="s">
        <v>87</v>
      </c>
      <c r="B21" s="1">
        <f t="shared" si="3"/>
        <v>0.51360085426853253</v>
      </c>
      <c r="C21" s="9">
        <v>146216</v>
      </c>
      <c r="D21" s="9">
        <v>71434</v>
      </c>
      <c r="E21" s="1">
        <f t="shared" si="4"/>
        <v>0.48855118454888657</v>
      </c>
      <c r="F21" s="9">
        <v>138472</v>
      </c>
      <c r="G21" s="9">
        <v>67306</v>
      </c>
      <c r="H21" s="1">
        <f t="shared" si="5"/>
        <v>0.48606216419203885</v>
      </c>
    </row>
    <row r="22" spans="1:8">
      <c r="A22" s="8" t="s">
        <v>88</v>
      </c>
      <c r="B22" s="1">
        <f t="shared" si="3"/>
        <v>0.51176826325724023</v>
      </c>
      <c r="C22" s="9">
        <v>83778</v>
      </c>
      <c r="D22" s="9">
        <v>39754</v>
      </c>
      <c r="E22" s="1">
        <f t="shared" si="4"/>
        <v>0.47451598271622619</v>
      </c>
      <c r="F22" s="9">
        <v>79925</v>
      </c>
      <c r="G22" s="9">
        <v>39053</v>
      </c>
      <c r="H22" s="1">
        <f t="shared" si="5"/>
        <v>0.48862058179543322</v>
      </c>
    </row>
    <row r="23" spans="1:8">
      <c r="A23" s="8" t="s">
        <v>89</v>
      </c>
      <c r="B23" s="1">
        <f t="shared" si="3"/>
        <v>0.52288476239796799</v>
      </c>
      <c r="C23" s="9">
        <v>42407</v>
      </c>
      <c r="D23" s="9">
        <v>20583</v>
      </c>
      <c r="E23" s="1">
        <f t="shared" si="4"/>
        <v>0.48536798170113427</v>
      </c>
      <c r="F23" s="9">
        <v>38695</v>
      </c>
      <c r="G23" s="9">
        <v>18190</v>
      </c>
      <c r="H23" s="1">
        <f t="shared" si="5"/>
        <v>0.47008657449282854</v>
      </c>
    </row>
    <row r="24" spans="1:8">
      <c r="A24" s="8" t="s">
        <v>90</v>
      </c>
      <c r="B24" s="1">
        <f t="shared" si="3"/>
        <v>0.51329349207096142</v>
      </c>
      <c r="C24" s="9">
        <v>10908</v>
      </c>
      <c r="D24" s="9">
        <v>5265</v>
      </c>
      <c r="E24" s="1">
        <f t="shared" si="4"/>
        <v>0.48267326732673266</v>
      </c>
      <c r="F24" s="9">
        <v>10343</v>
      </c>
      <c r="G24" s="9">
        <v>4706</v>
      </c>
      <c r="H24" s="1">
        <f t="shared" si="5"/>
        <v>0.45499371555641499</v>
      </c>
    </row>
    <row r="25" spans="1:8">
      <c r="A25" s="10" t="s">
        <v>38</v>
      </c>
      <c r="B25" s="1">
        <f t="shared" si="3"/>
        <v>0.51356207356738859</v>
      </c>
      <c r="C25" s="9">
        <f>SUM(C20:C24)</f>
        <v>355576</v>
      </c>
      <c r="D25" s="9">
        <f>SUM(D20:D24)</f>
        <v>171331</v>
      </c>
      <c r="E25" s="1">
        <f t="shared" si="4"/>
        <v>0.48184073165792968</v>
      </c>
      <c r="F25" s="9">
        <f>SUM(F20:F24)</f>
        <v>336796</v>
      </c>
      <c r="G25" s="9">
        <f>SUM(G20:G24)</f>
        <v>162784</v>
      </c>
      <c r="H25" s="1">
        <f t="shared" si="5"/>
        <v>0.4833311559519709</v>
      </c>
    </row>
    <row r="26" spans="1:8" ht="15">
      <c r="G26" s="2"/>
    </row>
    <row r="27" spans="1:8">
      <c r="A27" s="11" t="s">
        <v>70</v>
      </c>
      <c r="B27" s="1">
        <f>C27/(C27+F27)</f>
        <v>0.50901114679726012</v>
      </c>
      <c r="C27" s="3">
        <f>C12+C18+C25</f>
        <v>968495</v>
      </c>
      <c r="D27" s="3">
        <f>D12+D18+D25</f>
        <v>491491</v>
      </c>
      <c r="E27" s="1">
        <f>D27/C27</f>
        <v>0.50747912999034583</v>
      </c>
      <c r="F27" s="3">
        <f>F12+F18+F25</f>
        <v>934204</v>
      </c>
      <c r="G27" s="3">
        <f>G12+G18+G25</f>
        <v>471355</v>
      </c>
      <c r="H27" s="1">
        <f>G27/F27</f>
        <v>0.50455253884590523</v>
      </c>
    </row>
  </sheetData>
  <mergeCells count="3">
    <mergeCell ref="B3:H3"/>
    <mergeCell ref="C4:E4"/>
    <mergeCell ref="F4:H4"/>
  </mergeCells>
  <phoneticPr fontId="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P36"/>
  <sheetViews>
    <sheetView workbookViewId="0">
      <pane ySplit="3420" topLeftCell="A25"/>
      <selection activeCell="B1" sqref="B1"/>
      <selection pane="bottomLeft" activeCell="P39" sqref="P39"/>
    </sheetView>
  </sheetViews>
  <sheetFormatPr baseColWidth="10" defaultColWidth="8.83203125" defaultRowHeight="14"/>
  <cols>
    <col min="1" max="1" width="17.33203125" customWidth="1"/>
    <col min="2" max="6" width="8.83203125" style="20"/>
    <col min="7" max="7" width="10.1640625" style="1" customWidth="1"/>
    <col min="8" max="9" width="8.83203125" style="20"/>
    <col min="10" max="10" width="10.33203125" customWidth="1"/>
    <col min="11" max="13" width="8.83203125" style="20"/>
    <col min="14" max="14" width="10.6640625" customWidth="1"/>
    <col min="15" max="15" width="3.83203125" customWidth="1"/>
    <col min="16" max="16" width="12" customWidth="1"/>
  </cols>
  <sheetData>
    <row r="1" spans="1:16" ht="18">
      <c r="B1" s="19" t="s">
        <v>96</v>
      </c>
    </row>
    <row r="2" spans="1:16">
      <c r="B2" s="20" t="s">
        <v>68</v>
      </c>
    </row>
    <row r="4" spans="1:16">
      <c r="B4" s="21" t="s">
        <v>98</v>
      </c>
      <c r="C4" s="22"/>
      <c r="D4" s="22"/>
      <c r="E4" s="23"/>
      <c r="F4" s="24" t="s">
        <v>99</v>
      </c>
      <c r="G4" s="16"/>
      <c r="H4" s="25"/>
      <c r="I4" s="25"/>
      <c r="J4" s="17"/>
      <c r="K4" s="26" t="s">
        <v>12</v>
      </c>
      <c r="L4" s="27"/>
      <c r="M4" s="27"/>
      <c r="N4" s="18"/>
      <c r="P4" s="15" t="s">
        <v>7</v>
      </c>
    </row>
    <row r="5" spans="1:16">
      <c r="B5" s="20" t="s">
        <v>100</v>
      </c>
      <c r="C5" s="20" t="s">
        <v>103</v>
      </c>
      <c r="E5" s="20" t="s">
        <v>0</v>
      </c>
      <c r="F5" s="20" t="s">
        <v>16</v>
      </c>
      <c r="G5" s="1" t="s">
        <v>17</v>
      </c>
      <c r="H5" s="20" t="s">
        <v>3</v>
      </c>
      <c r="I5" s="20" t="s">
        <v>4</v>
      </c>
      <c r="J5" s="15" t="s">
        <v>6</v>
      </c>
      <c r="K5" s="20" t="s">
        <v>5</v>
      </c>
      <c r="L5" s="20" t="s">
        <v>3</v>
      </c>
      <c r="M5" s="20" t="s">
        <v>4</v>
      </c>
      <c r="N5" s="15" t="s">
        <v>6</v>
      </c>
      <c r="P5" s="15" t="s">
        <v>8</v>
      </c>
    </row>
    <row r="6" spans="1:16">
      <c r="A6" t="s">
        <v>97</v>
      </c>
      <c r="B6" s="20" t="s">
        <v>101</v>
      </c>
      <c r="C6" s="20" t="s">
        <v>102</v>
      </c>
      <c r="D6" s="20" t="s">
        <v>104</v>
      </c>
      <c r="E6" s="20" t="s">
        <v>1</v>
      </c>
      <c r="F6" s="20" t="s">
        <v>40</v>
      </c>
      <c r="G6" s="1" t="s">
        <v>41</v>
      </c>
      <c r="H6" s="20" t="s">
        <v>42</v>
      </c>
      <c r="I6" s="20" t="s">
        <v>43</v>
      </c>
      <c r="J6" s="15" t="s">
        <v>15</v>
      </c>
      <c r="K6" s="20" t="s">
        <v>44</v>
      </c>
      <c r="L6" s="20" t="s">
        <v>45</v>
      </c>
      <c r="M6" s="20" t="s">
        <v>46</v>
      </c>
      <c r="N6" s="15" t="s">
        <v>14</v>
      </c>
      <c r="P6" s="15" t="s">
        <v>13</v>
      </c>
    </row>
    <row r="8" spans="1:16">
      <c r="A8" t="s">
        <v>47</v>
      </c>
      <c r="B8" s="20">
        <v>251002</v>
      </c>
      <c r="C8" s="20">
        <v>6281</v>
      </c>
      <c r="D8" s="20">
        <v>244721</v>
      </c>
      <c r="E8" s="41">
        <f>C8/B8</f>
        <v>2.5023704990398483E-2</v>
      </c>
      <c r="F8" s="20">
        <v>121193</v>
      </c>
      <c r="G8" s="1">
        <f>F8/D8</f>
        <v>0.4952292610768998</v>
      </c>
      <c r="H8" s="20">
        <v>57354</v>
      </c>
      <c r="I8" s="20">
        <v>63839</v>
      </c>
      <c r="J8" s="1">
        <f>I8/F8</f>
        <v>0.52675484557688979</v>
      </c>
      <c r="K8" s="20">
        <v>123528</v>
      </c>
      <c r="L8" s="20">
        <v>53954</v>
      </c>
      <c r="M8" s="20">
        <v>69574</v>
      </c>
      <c r="N8" s="1">
        <f>M8/K8</f>
        <v>0.56322453208989054</v>
      </c>
      <c r="P8" s="1">
        <f>(I8+M8)/D8</f>
        <v>0.54516367618635098</v>
      </c>
    </row>
    <row r="9" spans="1:16">
      <c r="A9" t="s">
        <v>48</v>
      </c>
      <c r="B9" s="20">
        <v>64273</v>
      </c>
      <c r="C9" s="20">
        <v>14421</v>
      </c>
      <c r="D9" s="20">
        <v>49852</v>
      </c>
      <c r="E9" s="41">
        <f t="shared" ref="E9:E36" si="0">C9/B9</f>
        <v>0.22437104227280508</v>
      </c>
      <c r="F9" s="20">
        <v>25033</v>
      </c>
      <c r="G9" s="1">
        <f t="shared" ref="G9:G33" si="1">F9/D9</f>
        <v>0.50214635320548828</v>
      </c>
      <c r="H9" s="20">
        <v>12687</v>
      </c>
      <c r="I9" s="20">
        <v>12346</v>
      </c>
      <c r="J9" s="1">
        <f t="shared" ref="J9:J36" si="2">I9/F9</f>
        <v>0.4931889905324971</v>
      </c>
      <c r="K9" s="20">
        <v>24819</v>
      </c>
      <c r="L9" s="20">
        <v>11905</v>
      </c>
      <c r="M9" s="20">
        <v>12914</v>
      </c>
      <c r="N9" s="1">
        <f t="shared" ref="N9:N36" si="3">M9/K9</f>
        <v>0.52032716870139817</v>
      </c>
      <c r="P9" s="1">
        <f t="shared" ref="P9:P36" si="4">(I9+M9)/D9</f>
        <v>0.50669983150124365</v>
      </c>
    </row>
    <row r="10" spans="1:16">
      <c r="A10" t="s">
        <v>49</v>
      </c>
      <c r="B10" s="20">
        <v>14093</v>
      </c>
      <c r="C10" s="20">
        <v>4027</v>
      </c>
      <c r="D10" s="20">
        <v>10066</v>
      </c>
      <c r="E10" s="41">
        <f t="shared" si="0"/>
        <v>0.28574469594834317</v>
      </c>
      <c r="F10" s="20">
        <v>5308</v>
      </c>
      <c r="G10" s="1">
        <f t="shared" si="1"/>
        <v>0.52731969004569834</v>
      </c>
      <c r="H10" s="20">
        <v>2259</v>
      </c>
      <c r="I10" s="20">
        <v>3049</v>
      </c>
      <c r="J10" s="1">
        <f t="shared" si="2"/>
        <v>0.5744159758854559</v>
      </c>
      <c r="K10" s="20">
        <v>4758</v>
      </c>
      <c r="L10" s="20">
        <v>2240</v>
      </c>
      <c r="M10" s="20">
        <v>2518</v>
      </c>
      <c r="N10" s="1">
        <f t="shared" si="3"/>
        <v>0.52921395544346361</v>
      </c>
      <c r="P10" s="1">
        <f t="shared" si="4"/>
        <v>0.55304987085237434</v>
      </c>
    </row>
    <row r="11" spans="1:16">
      <c r="A11" t="s">
        <v>50</v>
      </c>
      <c r="B11" s="20">
        <v>162686</v>
      </c>
      <c r="C11" s="20">
        <v>60423</v>
      </c>
      <c r="D11" s="20">
        <v>102263</v>
      </c>
      <c r="E11" s="41">
        <f t="shared" si="0"/>
        <v>0.37140872601207231</v>
      </c>
      <c r="F11" s="20">
        <v>53965</v>
      </c>
      <c r="G11" s="1">
        <f t="shared" si="1"/>
        <v>0.52770796866902003</v>
      </c>
      <c r="H11" s="20">
        <v>28311</v>
      </c>
      <c r="I11" s="20">
        <v>25654</v>
      </c>
      <c r="J11" s="1">
        <f t="shared" si="2"/>
        <v>0.47538219216158623</v>
      </c>
      <c r="K11" s="20">
        <v>48298</v>
      </c>
      <c r="L11" s="20">
        <v>26321</v>
      </c>
      <c r="M11" s="20">
        <v>21977</v>
      </c>
      <c r="N11" s="1">
        <f t="shared" si="3"/>
        <v>0.45502919375543499</v>
      </c>
      <c r="P11" s="1">
        <f t="shared" si="4"/>
        <v>0.46576963320066889</v>
      </c>
    </row>
    <row r="12" spans="1:16">
      <c r="A12" t="s">
        <v>51</v>
      </c>
      <c r="B12" s="20">
        <v>5641</v>
      </c>
      <c r="C12" s="20">
        <v>298</v>
      </c>
      <c r="D12" s="20">
        <v>5343</v>
      </c>
      <c r="E12" s="41">
        <f t="shared" si="0"/>
        <v>5.282751285233115E-2</v>
      </c>
      <c r="F12" s="20">
        <v>2574</v>
      </c>
      <c r="G12" s="1">
        <f t="shared" si="1"/>
        <v>0.48175182481751827</v>
      </c>
      <c r="H12" s="20">
        <v>1201</v>
      </c>
      <c r="I12" s="20">
        <v>1373</v>
      </c>
      <c r="J12" s="1">
        <f t="shared" si="2"/>
        <v>0.53341103341103346</v>
      </c>
      <c r="K12" s="20">
        <v>2003</v>
      </c>
      <c r="L12" s="20">
        <v>1071</v>
      </c>
      <c r="M12" s="20">
        <v>932</v>
      </c>
      <c r="N12" s="1">
        <f t="shared" si="3"/>
        <v>0.46530204692960558</v>
      </c>
      <c r="P12" s="1">
        <f t="shared" si="4"/>
        <v>0.43140557739097884</v>
      </c>
    </row>
    <row r="13" spans="1:16">
      <c r="A13" t="s">
        <v>52</v>
      </c>
      <c r="B13" s="20">
        <v>220955</v>
      </c>
      <c r="C13" s="20">
        <v>41084</v>
      </c>
      <c r="D13" s="20">
        <v>179871</v>
      </c>
      <c r="E13" s="41">
        <f t="shared" si="0"/>
        <v>0.18593831323120091</v>
      </c>
      <c r="F13" s="20">
        <v>93956</v>
      </c>
      <c r="G13" s="1">
        <f t="shared" si="1"/>
        <v>0.52235213013770976</v>
      </c>
      <c r="H13" s="20">
        <v>51319</v>
      </c>
      <c r="I13" s="20">
        <v>42637</v>
      </c>
      <c r="J13" s="1">
        <f t="shared" si="2"/>
        <v>0.45379752224445485</v>
      </c>
      <c r="K13" s="20">
        <v>85915</v>
      </c>
      <c r="L13" s="20">
        <v>48382</v>
      </c>
      <c r="M13" s="20">
        <v>37533</v>
      </c>
      <c r="N13" s="1">
        <f t="shared" si="3"/>
        <v>0.43686201478205205</v>
      </c>
      <c r="P13" s="1">
        <f t="shared" si="4"/>
        <v>0.4457083131800012</v>
      </c>
    </row>
    <row r="14" spans="1:16">
      <c r="A14" t="s">
        <v>53</v>
      </c>
      <c r="B14" s="20">
        <v>151719</v>
      </c>
      <c r="C14" s="20">
        <v>818</v>
      </c>
      <c r="D14" s="20">
        <v>150901</v>
      </c>
      <c r="E14" s="41">
        <f t="shared" si="0"/>
        <v>5.3915462137240555E-3</v>
      </c>
      <c r="F14" s="20">
        <v>76832</v>
      </c>
      <c r="G14" s="1">
        <f t="shared" si="1"/>
        <v>0.50915500891312848</v>
      </c>
      <c r="H14" s="20">
        <v>40275</v>
      </c>
      <c r="I14" s="20">
        <v>36557</v>
      </c>
      <c r="J14" s="1">
        <f t="shared" si="2"/>
        <v>0.47580435235318619</v>
      </c>
      <c r="K14" s="20">
        <v>74069</v>
      </c>
      <c r="L14" s="20">
        <v>38237</v>
      </c>
      <c r="M14" s="20">
        <v>35832</v>
      </c>
      <c r="N14" s="1">
        <f t="shared" si="3"/>
        <v>0.48376513791194697</v>
      </c>
      <c r="P14" s="1">
        <f t="shared" si="4"/>
        <v>0.47971186406982064</v>
      </c>
    </row>
    <row r="15" spans="1:16">
      <c r="A15" t="s">
        <v>54</v>
      </c>
      <c r="B15" s="20">
        <v>341548</v>
      </c>
      <c r="C15" s="20">
        <v>125222</v>
      </c>
      <c r="D15" s="20">
        <v>216326</v>
      </c>
      <c r="E15" s="41">
        <f t="shared" si="0"/>
        <v>0.36663075175377985</v>
      </c>
      <c r="F15" s="20">
        <v>110650</v>
      </c>
      <c r="G15" s="1">
        <f t="shared" si="1"/>
        <v>0.51149653763301683</v>
      </c>
      <c r="H15" s="20">
        <v>53244</v>
      </c>
      <c r="I15" s="20">
        <v>57406</v>
      </c>
      <c r="J15" s="1">
        <f t="shared" si="2"/>
        <v>0.51880704925440579</v>
      </c>
      <c r="K15" s="20">
        <v>105676</v>
      </c>
      <c r="L15" s="20">
        <v>50233</v>
      </c>
      <c r="M15" s="20">
        <v>55443</v>
      </c>
      <c r="N15" s="1">
        <f t="shared" si="3"/>
        <v>0.52465081948597603</v>
      </c>
      <c r="P15" s="1">
        <f t="shared" si="4"/>
        <v>0.52166175124580494</v>
      </c>
    </row>
    <row r="16" spans="1:16">
      <c r="A16" t="s">
        <v>55</v>
      </c>
      <c r="B16" s="20">
        <v>422845</v>
      </c>
      <c r="C16" s="20">
        <v>6452</v>
      </c>
      <c r="D16" s="20">
        <v>416393</v>
      </c>
      <c r="E16" s="41">
        <f t="shared" si="0"/>
        <v>1.525854627582211E-2</v>
      </c>
      <c r="F16" s="20">
        <v>205094</v>
      </c>
      <c r="G16" s="1">
        <f t="shared" si="1"/>
        <v>0.49254910625298698</v>
      </c>
      <c r="H16" s="20">
        <v>96144</v>
      </c>
      <c r="I16" s="20">
        <v>108950</v>
      </c>
      <c r="J16" s="1">
        <f t="shared" si="2"/>
        <v>0.53121983090680369</v>
      </c>
      <c r="K16" s="20">
        <v>211299</v>
      </c>
      <c r="L16" s="20">
        <v>91594</v>
      </c>
      <c r="M16" s="20">
        <v>119705</v>
      </c>
      <c r="N16" s="1">
        <f t="shared" si="3"/>
        <v>0.56651948187166057</v>
      </c>
      <c r="P16" s="1">
        <f t="shared" si="4"/>
        <v>0.54913267033787794</v>
      </c>
    </row>
    <row r="17" spans="1:16">
      <c r="A17" t="s">
        <v>56</v>
      </c>
      <c r="B17" s="20">
        <v>8850</v>
      </c>
      <c r="C17" s="20">
        <v>3671</v>
      </c>
      <c r="D17" s="20">
        <v>5179</v>
      </c>
      <c r="E17" s="41">
        <f t="shared" si="0"/>
        <v>0.41480225988700564</v>
      </c>
      <c r="F17" s="20">
        <v>2917</v>
      </c>
      <c r="G17" s="1">
        <f t="shared" si="1"/>
        <v>0.5632361459741263</v>
      </c>
      <c r="H17" s="20">
        <v>1365</v>
      </c>
      <c r="I17" s="20">
        <v>1552</v>
      </c>
      <c r="J17" s="1">
        <f t="shared" si="2"/>
        <v>0.53205347960233118</v>
      </c>
      <c r="K17" s="20">
        <v>2262</v>
      </c>
      <c r="L17" s="20">
        <v>1329</v>
      </c>
      <c r="M17" s="20">
        <v>933</v>
      </c>
      <c r="N17" s="1">
        <f t="shared" si="3"/>
        <v>0.41246684350132629</v>
      </c>
      <c r="P17" s="1">
        <f t="shared" si="4"/>
        <v>0.47982235952886659</v>
      </c>
    </row>
    <row r="18" spans="1:16">
      <c r="A18" t="s">
        <v>57</v>
      </c>
      <c r="B18" s="20">
        <v>183858</v>
      </c>
      <c r="C18" s="20">
        <v>860</v>
      </c>
      <c r="D18" s="20">
        <v>182998</v>
      </c>
      <c r="E18" s="41">
        <f t="shared" si="0"/>
        <v>4.6775228709112467E-3</v>
      </c>
      <c r="F18" s="20">
        <v>91258</v>
      </c>
      <c r="G18" s="1">
        <f t="shared" si="1"/>
        <v>0.49868304571634664</v>
      </c>
      <c r="H18" s="20">
        <v>45575</v>
      </c>
      <c r="I18" s="20">
        <v>45683</v>
      </c>
      <c r="J18" s="1">
        <f t="shared" si="2"/>
        <v>0.5005917289443117</v>
      </c>
      <c r="K18" s="20">
        <v>91740</v>
      </c>
      <c r="L18" s="20">
        <v>44064</v>
      </c>
      <c r="M18" s="20">
        <v>47676</v>
      </c>
      <c r="N18" s="1">
        <f t="shared" si="3"/>
        <v>0.51968606932635708</v>
      </c>
      <c r="P18" s="1">
        <f t="shared" si="4"/>
        <v>0.5101640455086941</v>
      </c>
    </row>
    <row r="19" spans="1:16">
      <c r="A19" t="s">
        <v>58</v>
      </c>
      <c r="B19" s="20">
        <v>211149</v>
      </c>
      <c r="C19" s="20">
        <v>16824</v>
      </c>
      <c r="D19" s="20">
        <v>194325</v>
      </c>
      <c r="E19" s="41">
        <f t="shared" si="0"/>
        <v>7.9678331415256529E-2</v>
      </c>
      <c r="F19" s="20">
        <v>98725</v>
      </c>
      <c r="G19" s="1">
        <f t="shared" si="1"/>
        <v>0.50804065354432004</v>
      </c>
      <c r="H19" s="20">
        <v>49839</v>
      </c>
      <c r="I19" s="20">
        <v>48886</v>
      </c>
      <c r="J19" s="1">
        <f t="shared" si="2"/>
        <v>0.49517346163585718</v>
      </c>
      <c r="K19" s="20">
        <v>95600</v>
      </c>
      <c r="L19" s="20">
        <v>47449</v>
      </c>
      <c r="M19" s="20">
        <v>48151</v>
      </c>
      <c r="N19" s="1">
        <f t="shared" si="3"/>
        <v>0.50367154811715487</v>
      </c>
      <c r="P19" s="1">
        <f t="shared" si="4"/>
        <v>0.49935417470732019</v>
      </c>
    </row>
    <row r="20" spans="1:16">
      <c r="A20" t="s">
        <v>59</v>
      </c>
      <c r="B20" s="20">
        <v>586761</v>
      </c>
      <c r="C20" s="20">
        <v>30717</v>
      </c>
      <c r="D20" s="20">
        <v>556044</v>
      </c>
      <c r="E20" s="41">
        <f t="shared" si="0"/>
        <v>5.2350105068332764E-2</v>
      </c>
      <c r="F20" s="20">
        <v>287452</v>
      </c>
      <c r="G20" s="1">
        <f t="shared" si="1"/>
        <v>0.51695908956845138</v>
      </c>
      <c r="H20" s="20">
        <v>144640</v>
      </c>
      <c r="I20" s="20">
        <v>142812</v>
      </c>
      <c r="J20" s="1">
        <f t="shared" si="2"/>
        <v>0.49682033870002645</v>
      </c>
      <c r="K20" s="20">
        <v>268592</v>
      </c>
      <c r="L20" s="20">
        <v>135354</v>
      </c>
      <c r="M20" s="20">
        <v>133238</v>
      </c>
      <c r="N20" s="1">
        <f t="shared" si="3"/>
        <v>0.49606094001310536</v>
      </c>
      <c r="P20" s="1">
        <f t="shared" si="4"/>
        <v>0.49645351806691557</v>
      </c>
    </row>
    <row r="21" spans="1:16">
      <c r="A21" t="s">
        <v>60</v>
      </c>
      <c r="B21" s="20">
        <v>478103</v>
      </c>
      <c r="C21" s="20">
        <v>140339</v>
      </c>
      <c r="D21" s="20">
        <v>337764</v>
      </c>
      <c r="E21" s="41">
        <f t="shared" si="0"/>
        <v>0.29353298347845547</v>
      </c>
      <c r="F21" s="20">
        <v>171648</v>
      </c>
      <c r="G21" s="1">
        <f t="shared" si="1"/>
        <v>0.50818914982058483</v>
      </c>
      <c r="H21" s="20">
        <v>90191</v>
      </c>
      <c r="I21" s="20">
        <v>81457</v>
      </c>
      <c r="J21" s="1">
        <f t="shared" si="2"/>
        <v>0.47455839858314691</v>
      </c>
      <c r="K21" s="20">
        <v>166116</v>
      </c>
      <c r="L21" s="20">
        <v>84948</v>
      </c>
      <c r="M21" s="20">
        <v>81168</v>
      </c>
      <c r="N21" s="1">
        <f t="shared" si="3"/>
        <v>0.48862240843747745</v>
      </c>
      <c r="P21" s="1">
        <f t="shared" si="4"/>
        <v>0.48147523122653685</v>
      </c>
    </row>
    <row r="22" spans="1:16">
      <c r="A22" t="s">
        <v>61</v>
      </c>
      <c r="B22" s="20">
        <v>45365</v>
      </c>
      <c r="C22" s="20">
        <v>337</v>
      </c>
      <c r="D22" s="20">
        <v>45028</v>
      </c>
      <c r="E22" s="41">
        <f t="shared" si="0"/>
        <v>7.4286344097872813E-3</v>
      </c>
      <c r="F22" s="20">
        <v>24433</v>
      </c>
      <c r="G22" s="1">
        <f t="shared" si="1"/>
        <v>0.54261792662343433</v>
      </c>
      <c r="H22" s="20">
        <v>13009</v>
      </c>
      <c r="I22" s="20">
        <v>11424</v>
      </c>
      <c r="J22" s="1">
        <f t="shared" si="2"/>
        <v>0.46756435967748539</v>
      </c>
      <c r="K22" s="20">
        <v>20595</v>
      </c>
      <c r="L22" s="20">
        <v>11997</v>
      </c>
      <c r="M22" s="20">
        <v>8598</v>
      </c>
      <c r="N22" s="1">
        <f t="shared" si="3"/>
        <v>0.41747997086671523</v>
      </c>
      <c r="P22" s="1">
        <f t="shared" si="4"/>
        <v>0.44465665807941723</v>
      </c>
    </row>
    <row r="23" spans="1:16">
      <c r="A23" t="s">
        <v>62</v>
      </c>
      <c r="B23" s="20">
        <v>602365</v>
      </c>
      <c r="C23" s="20">
        <v>16271</v>
      </c>
      <c r="D23" s="20">
        <v>586094</v>
      </c>
      <c r="E23" s="41">
        <f t="shared" si="0"/>
        <v>2.7011861578942999E-2</v>
      </c>
      <c r="F23" s="20">
        <v>301467</v>
      </c>
      <c r="G23" s="1">
        <f t="shared" si="1"/>
        <v>0.51436629619139596</v>
      </c>
      <c r="H23" s="20">
        <v>149387</v>
      </c>
      <c r="I23" s="20">
        <v>152080</v>
      </c>
      <c r="J23" s="1">
        <f t="shared" si="2"/>
        <v>0.50446649218654116</v>
      </c>
      <c r="K23" s="20">
        <v>284627</v>
      </c>
      <c r="L23" s="20">
        <v>143413</v>
      </c>
      <c r="M23" s="20">
        <v>141214</v>
      </c>
      <c r="N23" s="1">
        <f t="shared" si="3"/>
        <v>0.49613704954203219</v>
      </c>
      <c r="P23" s="1">
        <f t="shared" si="4"/>
        <v>0.50042143410442697</v>
      </c>
    </row>
    <row r="24" spans="1:16">
      <c r="A24" t="s">
        <v>63</v>
      </c>
      <c r="B24" s="20">
        <v>69122</v>
      </c>
      <c r="C24" s="20">
        <v>3685</v>
      </c>
      <c r="D24" s="20">
        <v>65437</v>
      </c>
      <c r="E24" s="41">
        <f t="shared" si="0"/>
        <v>5.3311536124533432E-2</v>
      </c>
      <c r="F24" s="20">
        <v>31858</v>
      </c>
      <c r="G24" s="1">
        <f t="shared" si="1"/>
        <v>0.48684994727753411</v>
      </c>
      <c r="H24" s="20">
        <v>15297</v>
      </c>
      <c r="I24" s="20">
        <v>16561</v>
      </c>
      <c r="J24" s="1">
        <f t="shared" si="2"/>
        <v>0.51983803126373285</v>
      </c>
      <c r="K24" s="20">
        <v>33579</v>
      </c>
      <c r="L24" s="20">
        <v>14550</v>
      </c>
      <c r="M24" s="20">
        <v>19029</v>
      </c>
      <c r="N24" s="1">
        <f t="shared" si="3"/>
        <v>0.56669346913249352</v>
      </c>
      <c r="P24" s="1">
        <f t="shared" si="4"/>
        <v>0.54388190167642159</v>
      </c>
    </row>
    <row r="25" spans="1:16">
      <c r="A25" t="s">
        <v>64</v>
      </c>
      <c r="B25" s="20">
        <v>345591</v>
      </c>
      <c r="C25" s="20">
        <v>149336</v>
      </c>
      <c r="D25" s="20">
        <v>196255</v>
      </c>
      <c r="E25" s="41">
        <f t="shared" si="0"/>
        <v>0.43211773454748531</v>
      </c>
      <c r="F25" s="20">
        <v>100916</v>
      </c>
      <c r="G25" s="1">
        <f t="shared" si="1"/>
        <v>0.51420855519604591</v>
      </c>
      <c r="H25" s="20">
        <v>53567</v>
      </c>
      <c r="I25" s="20">
        <v>47349</v>
      </c>
      <c r="J25" s="1">
        <f t="shared" si="2"/>
        <v>0.46919219945301044</v>
      </c>
      <c r="K25" s="20">
        <v>95339</v>
      </c>
      <c r="L25" s="20">
        <v>50521</v>
      </c>
      <c r="M25" s="20">
        <v>44818</v>
      </c>
      <c r="N25" s="1">
        <f t="shared" si="3"/>
        <v>0.47009093865049978</v>
      </c>
      <c r="P25" s="1">
        <f t="shared" si="4"/>
        <v>0.46962879926626072</v>
      </c>
    </row>
    <row r="26" spans="1:16">
      <c r="A26" t="s">
        <v>65</v>
      </c>
      <c r="B26" s="20">
        <v>105602</v>
      </c>
      <c r="C26" s="20">
        <v>13893</v>
      </c>
      <c r="D26" s="20">
        <v>91709</v>
      </c>
      <c r="E26" s="41">
        <f t="shared" si="0"/>
        <v>0.13156000833317552</v>
      </c>
      <c r="F26" s="20">
        <v>47180</v>
      </c>
      <c r="G26" s="1">
        <f t="shared" si="1"/>
        <v>0.51445332519163878</v>
      </c>
      <c r="H26" s="20">
        <v>26421</v>
      </c>
      <c r="I26" s="20">
        <v>20759</v>
      </c>
      <c r="J26" s="1">
        <f t="shared" si="2"/>
        <v>0.43999576091564224</v>
      </c>
      <c r="K26" s="20">
        <v>44529</v>
      </c>
      <c r="L26" s="20">
        <v>25492</v>
      </c>
      <c r="M26" s="20">
        <v>19037</v>
      </c>
      <c r="N26" s="1">
        <f t="shared" si="3"/>
        <v>0.42751914482696668</v>
      </c>
      <c r="P26" s="1">
        <f t="shared" si="4"/>
        <v>0.43393778146092532</v>
      </c>
    </row>
    <row r="27" spans="1:16">
      <c r="A27" t="s">
        <v>66</v>
      </c>
      <c r="B27" s="20">
        <v>154465</v>
      </c>
      <c r="C27" s="20">
        <v>557</v>
      </c>
      <c r="D27" s="20">
        <v>153908</v>
      </c>
      <c r="E27" s="41">
        <f t="shared" si="0"/>
        <v>3.6059948855727835E-3</v>
      </c>
      <c r="F27" s="20">
        <v>79328</v>
      </c>
      <c r="G27" s="1">
        <f t="shared" si="1"/>
        <v>0.51542479923070927</v>
      </c>
      <c r="H27" s="20">
        <v>41466</v>
      </c>
      <c r="I27" s="20">
        <v>37862</v>
      </c>
      <c r="J27" s="1">
        <f t="shared" si="2"/>
        <v>0.47728418717224685</v>
      </c>
      <c r="K27" s="20">
        <v>74580</v>
      </c>
      <c r="L27" s="20">
        <v>39638</v>
      </c>
      <c r="M27" s="20">
        <v>34942</v>
      </c>
      <c r="N27" s="1">
        <f t="shared" si="3"/>
        <v>0.46851702869401984</v>
      </c>
      <c r="P27" s="1">
        <f t="shared" si="4"/>
        <v>0.4730358395924838</v>
      </c>
    </row>
    <row r="28" spans="1:16">
      <c r="A28" t="s">
        <v>67</v>
      </c>
      <c r="B28" s="20">
        <v>880200</v>
      </c>
      <c r="C28" s="20">
        <v>365920</v>
      </c>
      <c r="D28" s="20">
        <v>514280</v>
      </c>
      <c r="E28" s="41">
        <f t="shared" si="0"/>
        <v>0.41572369915928198</v>
      </c>
      <c r="F28" s="20">
        <v>262129</v>
      </c>
      <c r="G28" s="1">
        <f t="shared" si="1"/>
        <v>0.50970094112156805</v>
      </c>
      <c r="H28" s="20">
        <v>132938</v>
      </c>
      <c r="I28" s="20">
        <v>129191</v>
      </c>
      <c r="J28" s="1">
        <f t="shared" si="2"/>
        <v>0.49285275570425247</v>
      </c>
      <c r="K28" s="20">
        <v>252151</v>
      </c>
      <c r="L28" s="20">
        <v>126158</v>
      </c>
      <c r="M28" s="20">
        <v>125993</v>
      </c>
      <c r="N28" s="1">
        <f t="shared" si="3"/>
        <v>0.49967281509888917</v>
      </c>
      <c r="P28" s="1">
        <f t="shared" si="4"/>
        <v>0.49619662440693785</v>
      </c>
    </row>
    <row r="29" spans="1:16">
      <c r="E29" s="41"/>
      <c r="J29" s="1"/>
      <c r="N29" s="1"/>
      <c r="P29" s="1"/>
    </row>
    <row r="30" spans="1:16">
      <c r="A30" t="s">
        <v>36</v>
      </c>
      <c r="B30" s="20">
        <v>1233011</v>
      </c>
      <c r="C30" s="20">
        <v>18653</v>
      </c>
      <c r="D30" s="20">
        <v>1214358</v>
      </c>
      <c r="E30" s="41">
        <f t="shared" si="0"/>
        <v>1.5128007779330436E-2</v>
      </c>
      <c r="F30" s="20">
        <v>605563</v>
      </c>
      <c r="G30" s="1">
        <f t="shared" si="1"/>
        <v>0.49866925568901427</v>
      </c>
      <c r="H30" s="20">
        <v>296111</v>
      </c>
      <c r="I30" s="20">
        <v>309452</v>
      </c>
      <c r="J30" s="1">
        <f t="shared" si="2"/>
        <v>0.51101536916885604</v>
      </c>
      <c r="K30" s="20">
        <v>608795</v>
      </c>
      <c r="L30" s="20">
        <v>282037</v>
      </c>
      <c r="M30" s="20">
        <v>326758</v>
      </c>
      <c r="N30" s="1">
        <f t="shared" si="3"/>
        <v>0.53672911242700749</v>
      </c>
      <c r="P30" s="1">
        <f t="shared" si="4"/>
        <v>0.52390645921548673</v>
      </c>
    </row>
    <row r="31" spans="1:16">
      <c r="A31" t="s">
        <v>37</v>
      </c>
      <c r="B31" s="20">
        <v>1478641</v>
      </c>
      <c r="C31" s="20">
        <v>82260</v>
      </c>
      <c r="D31" s="20">
        <v>1396381</v>
      </c>
      <c r="E31" s="41">
        <f t="shared" si="0"/>
        <v>5.5632164940644824E-2</v>
      </c>
      <c r="F31" s="20">
        <v>717985</v>
      </c>
      <c r="G31" s="1">
        <f t="shared" si="1"/>
        <v>0.5141755724261502</v>
      </c>
      <c r="H31" s="20">
        <v>358812</v>
      </c>
      <c r="I31" s="20">
        <v>359173</v>
      </c>
      <c r="J31" s="1">
        <f t="shared" si="2"/>
        <v>0.50025139800970775</v>
      </c>
      <c r="K31" s="20">
        <v>678396</v>
      </c>
      <c r="L31" s="20">
        <v>340361</v>
      </c>
      <c r="M31" s="20">
        <v>338035</v>
      </c>
      <c r="N31" s="1">
        <f t="shared" si="3"/>
        <v>0.49828566206168667</v>
      </c>
      <c r="P31" s="1">
        <f t="shared" si="4"/>
        <v>0.49929639546799909</v>
      </c>
    </row>
    <row r="32" spans="1:16">
      <c r="A32" t="s">
        <v>38</v>
      </c>
      <c r="B32" s="20">
        <v>2208128</v>
      </c>
      <c r="C32" s="20">
        <v>841240</v>
      </c>
      <c r="D32" s="20">
        <v>1366888</v>
      </c>
      <c r="E32" s="41">
        <f t="shared" si="0"/>
        <v>0.38097429134542926</v>
      </c>
      <c r="F32" s="20">
        <v>699308</v>
      </c>
      <c r="G32" s="1">
        <f t="shared" si="1"/>
        <v>0.51160592528429538</v>
      </c>
      <c r="H32" s="20">
        <v>358251</v>
      </c>
      <c r="I32" s="20">
        <v>341057</v>
      </c>
      <c r="J32" s="1">
        <f t="shared" si="2"/>
        <v>0.48770641834499245</v>
      </c>
      <c r="K32" s="20">
        <v>667580</v>
      </c>
      <c r="L32" s="20">
        <v>338181</v>
      </c>
      <c r="M32" s="20">
        <v>329399</v>
      </c>
      <c r="N32" s="1">
        <f t="shared" si="3"/>
        <v>0.4934225111597112</v>
      </c>
      <c r="P32" s="1">
        <f t="shared" si="4"/>
        <v>0.49049812420622613</v>
      </c>
    </row>
    <row r="33" spans="1:16">
      <c r="A33" t="s">
        <v>39</v>
      </c>
      <c r="B33" s="20">
        <v>4919780</v>
      </c>
      <c r="C33" s="20">
        <v>942153</v>
      </c>
      <c r="D33" s="20">
        <v>3977627</v>
      </c>
      <c r="E33" s="41">
        <f t="shared" si="0"/>
        <v>0.19150307534076727</v>
      </c>
      <c r="F33" s="20">
        <v>2022856</v>
      </c>
      <c r="G33" s="1">
        <f t="shared" si="1"/>
        <v>0.50855849480104598</v>
      </c>
      <c r="H33" s="20">
        <v>1013174</v>
      </c>
      <c r="I33" s="20">
        <v>1009682</v>
      </c>
      <c r="J33" s="1">
        <f t="shared" si="2"/>
        <v>0.49913686391913215</v>
      </c>
      <c r="K33" s="20">
        <v>1954771</v>
      </c>
      <c r="L33" s="20">
        <v>960579</v>
      </c>
      <c r="M33" s="20">
        <v>994192</v>
      </c>
      <c r="N33" s="1">
        <f t="shared" si="3"/>
        <v>0.50859768228605806</v>
      </c>
      <c r="P33" s="1">
        <f t="shared" si="4"/>
        <v>0.50378630273778813</v>
      </c>
    </row>
    <row r="34" spans="1:16">
      <c r="J34" s="1"/>
      <c r="N34" s="1"/>
    </row>
    <row r="35" spans="1:16">
      <c r="A35" t="s">
        <v>9</v>
      </c>
      <c r="B35" s="20">
        <f>B19+B20+B23+B9</f>
        <v>1464548</v>
      </c>
      <c r="C35" s="20">
        <f t="shared" ref="C35:M35" si="5">C19+C20+C23+C9</f>
        <v>78233</v>
      </c>
      <c r="D35" s="20">
        <f t="shared" si="5"/>
        <v>1386315</v>
      </c>
      <c r="E35" s="41">
        <f t="shared" si="0"/>
        <v>5.3417846325282611E-2</v>
      </c>
      <c r="F35" s="20">
        <f t="shared" si="5"/>
        <v>712677</v>
      </c>
      <c r="G35" s="1">
        <f>F35/D35</f>
        <v>0.51408013330303715</v>
      </c>
      <c r="H35" s="20">
        <f t="shared" si="5"/>
        <v>356553</v>
      </c>
      <c r="I35" s="20">
        <f t="shared" si="5"/>
        <v>356124</v>
      </c>
      <c r="J35" s="1">
        <f t="shared" si="2"/>
        <v>0.49969902213765843</v>
      </c>
      <c r="K35" s="20">
        <f t="shared" si="5"/>
        <v>673638</v>
      </c>
      <c r="L35" s="20">
        <f t="shared" si="5"/>
        <v>338121</v>
      </c>
      <c r="M35" s="20">
        <f t="shared" si="5"/>
        <v>335517</v>
      </c>
      <c r="N35" s="1">
        <f t="shared" si="3"/>
        <v>0.49806721117276637</v>
      </c>
      <c r="P35" s="1">
        <f t="shared" si="4"/>
        <v>0.49890609277112347</v>
      </c>
    </row>
    <row r="36" spans="1:16">
      <c r="A36" t="s">
        <v>10</v>
      </c>
      <c r="B36" s="20">
        <f>B10+B11+B15+B21+B25+B28</f>
        <v>2222221</v>
      </c>
      <c r="C36" s="20">
        <f t="shared" ref="C36:M36" si="6">C10+C11+C15+C21+C25+C28</f>
        <v>845267</v>
      </c>
      <c r="D36" s="20">
        <f t="shared" si="6"/>
        <v>1376954</v>
      </c>
      <c r="E36" s="41">
        <f t="shared" si="0"/>
        <v>0.38037035920369755</v>
      </c>
      <c r="F36" s="20">
        <f t="shared" si="6"/>
        <v>704616</v>
      </c>
      <c r="G36" s="1">
        <f>F36/D36</f>
        <v>0.51172079822564875</v>
      </c>
      <c r="H36" s="20">
        <f t="shared" si="6"/>
        <v>360510</v>
      </c>
      <c r="I36" s="20">
        <f t="shared" si="6"/>
        <v>344106</v>
      </c>
      <c r="J36" s="1">
        <f t="shared" si="2"/>
        <v>0.48835961715317278</v>
      </c>
      <c r="K36" s="20">
        <f t="shared" si="6"/>
        <v>672338</v>
      </c>
      <c r="L36" s="20">
        <f t="shared" si="6"/>
        <v>340421</v>
      </c>
      <c r="M36" s="20">
        <f t="shared" si="6"/>
        <v>331917</v>
      </c>
      <c r="N36" s="1">
        <f t="shared" si="3"/>
        <v>0.4936757999696581</v>
      </c>
      <c r="P36" s="1">
        <f t="shared" si="4"/>
        <v>0.49095539865529275</v>
      </c>
    </row>
  </sheetData>
  <phoneticPr fontId="6" type="noConversion"/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Q18"/>
  <sheetViews>
    <sheetView tabSelected="1" workbookViewId="0">
      <selection activeCell="B23" sqref="B23"/>
    </sheetView>
  </sheetViews>
  <sheetFormatPr baseColWidth="10" defaultColWidth="8.83203125" defaultRowHeight="14"/>
  <cols>
    <col min="1" max="1" width="17.83203125" customWidth="1"/>
    <col min="5" max="5" width="10.5" customWidth="1"/>
    <col min="6" max="6" width="8.83203125" style="29" customWidth="1"/>
    <col min="9" max="10" width="10.83203125" customWidth="1"/>
    <col min="11" max="11" width="3.83203125" customWidth="1"/>
    <col min="12" max="12" width="11.5" bestFit="1" customWidth="1"/>
    <col min="13" max="13" width="11.5" customWidth="1"/>
    <col min="14" max="14" width="12" bestFit="1" customWidth="1"/>
    <col min="15" max="15" width="12" customWidth="1"/>
    <col min="16" max="16" width="9.33203125" customWidth="1"/>
  </cols>
  <sheetData>
    <row r="1" spans="1:17" ht="18">
      <c r="B1" s="19" t="s">
        <v>25</v>
      </c>
    </row>
    <row r="3" spans="1:17">
      <c r="B3" s="36" t="s">
        <v>73</v>
      </c>
      <c r="C3" s="36"/>
      <c r="D3" s="36"/>
      <c r="E3" s="36"/>
      <c r="F3" s="36"/>
      <c r="G3" s="36"/>
      <c r="H3" s="36"/>
      <c r="I3" s="34"/>
      <c r="J3" s="7"/>
      <c r="L3" s="28" t="s">
        <v>29</v>
      </c>
      <c r="M3" s="28" t="s">
        <v>21</v>
      </c>
      <c r="N3" s="6" t="s">
        <v>24</v>
      </c>
      <c r="O3" s="28" t="s">
        <v>30</v>
      </c>
      <c r="Q3" s="28" t="s">
        <v>2</v>
      </c>
    </row>
    <row r="4" spans="1:17">
      <c r="B4" s="14" t="s">
        <v>74</v>
      </c>
      <c r="C4" s="37" t="s">
        <v>74</v>
      </c>
      <c r="D4" s="38"/>
      <c r="E4" s="38"/>
      <c r="F4" s="32"/>
      <c r="G4" s="39" t="s">
        <v>75</v>
      </c>
      <c r="H4" s="40"/>
      <c r="I4" s="40"/>
      <c r="J4" s="33"/>
      <c r="L4" s="28" t="s">
        <v>20</v>
      </c>
      <c r="M4" s="28" t="s">
        <v>22</v>
      </c>
      <c r="N4" s="28" t="s">
        <v>23</v>
      </c>
      <c r="O4" s="28" t="s">
        <v>31</v>
      </c>
      <c r="Q4" s="28" t="s">
        <v>19</v>
      </c>
    </row>
    <row r="5" spans="1:17">
      <c r="B5" s="14" t="s">
        <v>18</v>
      </c>
      <c r="C5" s="15" t="s">
        <v>69</v>
      </c>
      <c r="D5" s="15" t="s">
        <v>71</v>
      </c>
      <c r="E5" s="15" t="s">
        <v>93</v>
      </c>
      <c r="F5" s="30"/>
      <c r="G5" s="15" t="s">
        <v>69</v>
      </c>
      <c r="H5" s="15" t="s">
        <v>71</v>
      </c>
      <c r="I5" s="15" t="s">
        <v>93</v>
      </c>
      <c r="J5" s="15"/>
      <c r="O5" s="15" t="s">
        <v>32</v>
      </c>
    </row>
    <row r="6" spans="1:17">
      <c r="A6" s="12">
        <v>1774</v>
      </c>
    </row>
    <row r="7" spans="1:17">
      <c r="A7" t="s">
        <v>36</v>
      </c>
      <c r="B7" s="1">
        <v>0.49915183545919162</v>
      </c>
      <c r="C7" s="20">
        <v>320737</v>
      </c>
      <c r="D7" s="20">
        <v>169004</v>
      </c>
      <c r="E7" s="1">
        <v>0.52692392832757051</v>
      </c>
      <c r="F7" s="31"/>
      <c r="G7" s="20">
        <v>321827</v>
      </c>
      <c r="H7" s="20">
        <v>176525</v>
      </c>
      <c r="I7" s="1">
        <v>0.54850898153355687</v>
      </c>
      <c r="J7" s="1"/>
      <c r="L7" s="20">
        <f>C7+G7</f>
        <v>642564</v>
      </c>
      <c r="M7" s="3"/>
      <c r="N7" s="1">
        <f>L7/L10</f>
        <v>0.33771185037675427</v>
      </c>
      <c r="O7" s="1">
        <f>(D7+H7)/L7</f>
        <v>0.53773476260730446</v>
      </c>
      <c r="Q7" s="1">
        <v>1.83E-2</v>
      </c>
    </row>
    <row r="8" spans="1:17">
      <c r="A8" t="s">
        <v>37</v>
      </c>
      <c r="B8" s="1">
        <v>0.51461965644115593</v>
      </c>
      <c r="C8" s="20">
        <v>292182</v>
      </c>
      <c r="D8" s="20">
        <v>151156</v>
      </c>
      <c r="E8" s="1">
        <v>0.51733508566578368</v>
      </c>
      <c r="F8" s="31"/>
      <c r="G8" s="20">
        <v>275581</v>
      </c>
      <c r="H8" s="20">
        <v>132046</v>
      </c>
      <c r="I8" s="1">
        <v>0.47915494899866101</v>
      </c>
      <c r="J8" s="1"/>
      <c r="L8" s="20">
        <f t="shared" ref="L8:L10" si="0">C8+G8</f>
        <v>567763</v>
      </c>
      <c r="M8" s="3"/>
      <c r="N8" s="1">
        <f>L8/L10</f>
        <v>0.29839874830438234</v>
      </c>
      <c r="O8" s="1">
        <f t="shared" ref="O8:O16" si="1">(D8+H8)/L8</f>
        <v>0.49880319781317206</v>
      </c>
      <c r="Q8" s="1">
        <v>5.16E-2</v>
      </c>
    </row>
    <row r="9" spans="1:17">
      <c r="A9" t="s">
        <v>38</v>
      </c>
      <c r="B9" s="1">
        <v>0.51356207356738859</v>
      </c>
      <c r="C9" s="20">
        <v>355576</v>
      </c>
      <c r="D9" s="20">
        <v>171331</v>
      </c>
      <c r="E9" s="1">
        <v>0.48184073165792968</v>
      </c>
      <c r="F9" s="31"/>
      <c r="G9" s="20">
        <v>336796</v>
      </c>
      <c r="H9" s="20">
        <v>162784</v>
      </c>
      <c r="I9" s="1">
        <v>0.4833311559519709</v>
      </c>
      <c r="J9" s="1"/>
      <c r="L9" s="20">
        <f t="shared" si="0"/>
        <v>692372</v>
      </c>
      <c r="M9" s="3"/>
      <c r="N9" s="1">
        <f>L9/L10</f>
        <v>0.36388940131886338</v>
      </c>
      <c r="O9" s="1">
        <f t="shared" si="1"/>
        <v>0.48256573056102786</v>
      </c>
      <c r="Q9" s="1">
        <v>0.3463</v>
      </c>
    </row>
    <row r="10" spans="1:17">
      <c r="A10" t="s">
        <v>91</v>
      </c>
      <c r="B10" s="1">
        <v>0.51356207356738859</v>
      </c>
      <c r="C10" s="20">
        <f>SUM(C7:C9)</f>
        <v>968495</v>
      </c>
      <c r="D10" s="20">
        <f>SUM(D7:D9)</f>
        <v>491491</v>
      </c>
      <c r="E10" s="1">
        <v>0.4833311559519709</v>
      </c>
      <c r="F10" s="31"/>
      <c r="G10" s="20">
        <f>SUM(G7:G9)</f>
        <v>934204</v>
      </c>
      <c r="H10" s="20">
        <f>SUM(H7:H9)</f>
        <v>471355</v>
      </c>
      <c r="I10" s="1">
        <v>0.4833311559519709</v>
      </c>
      <c r="J10" s="1"/>
      <c r="L10" s="20">
        <f t="shared" si="0"/>
        <v>1902699</v>
      </c>
      <c r="M10" s="3"/>
      <c r="N10" s="1">
        <f>SUM(N7:N9)</f>
        <v>1</v>
      </c>
      <c r="O10" s="1">
        <f t="shared" si="1"/>
        <v>0.50604220636054364</v>
      </c>
      <c r="Q10" s="1">
        <v>0.17899999999999999</v>
      </c>
    </row>
    <row r="11" spans="1:17">
      <c r="C11" s="20"/>
      <c r="D11" s="20"/>
      <c r="G11" s="20"/>
      <c r="H11" s="20"/>
      <c r="L11" s="20"/>
      <c r="M11" s="1"/>
      <c r="Q11" s="1"/>
    </row>
    <row r="12" spans="1:17">
      <c r="A12" s="12">
        <v>1800</v>
      </c>
      <c r="C12" s="20"/>
      <c r="D12" s="20"/>
      <c r="G12" s="20"/>
      <c r="H12" s="20"/>
      <c r="L12" s="20"/>
      <c r="M12" s="1"/>
      <c r="Q12" s="1"/>
    </row>
    <row r="13" spans="1:17">
      <c r="A13" t="s">
        <v>36</v>
      </c>
      <c r="B13" s="1">
        <f>C13/(C13+G13)</f>
        <v>0.49866925568901427</v>
      </c>
      <c r="C13" s="20">
        <v>605563</v>
      </c>
      <c r="D13" s="20">
        <v>309452</v>
      </c>
      <c r="E13" s="1">
        <f>D13/C13</f>
        <v>0.51101536916885604</v>
      </c>
      <c r="F13" s="31" t="s">
        <v>26</v>
      </c>
      <c r="G13" s="20">
        <v>608795</v>
      </c>
      <c r="H13" s="20">
        <v>326758</v>
      </c>
      <c r="I13" s="1">
        <f>H13/G13</f>
        <v>0.53672911242700749</v>
      </c>
      <c r="J13" s="1" t="s">
        <v>26</v>
      </c>
      <c r="L13" s="20">
        <f t="shared" ref="L13:L16" si="2">C13+G13</f>
        <v>1214358</v>
      </c>
      <c r="M13" s="13">
        <v>2.48</v>
      </c>
      <c r="N13" s="1">
        <f>L13/L16</f>
        <v>0.30529710302147489</v>
      </c>
      <c r="O13" s="1">
        <f t="shared" si="1"/>
        <v>0.52390645921548673</v>
      </c>
      <c r="P13" t="s">
        <v>26</v>
      </c>
      <c r="Q13" s="1">
        <v>1.5100000000000001E-2</v>
      </c>
    </row>
    <row r="14" spans="1:17">
      <c r="A14" t="s">
        <v>37</v>
      </c>
      <c r="B14" s="1">
        <f t="shared" ref="B14:B16" si="3">C14/(C14+G14)</f>
        <v>0.5141755724261502</v>
      </c>
      <c r="C14" s="20">
        <v>717985</v>
      </c>
      <c r="D14" s="20">
        <v>359173</v>
      </c>
      <c r="E14" s="1">
        <f t="shared" ref="E14:E16" si="4">D14/C14</f>
        <v>0.50025139800970775</v>
      </c>
      <c r="F14" s="31" t="s">
        <v>26</v>
      </c>
      <c r="G14" s="20">
        <v>678396</v>
      </c>
      <c r="H14" s="20">
        <v>338035</v>
      </c>
      <c r="I14" s="1">
        <f t="shared" ref="I14:I16" si="5">H14/G14</f>
        <v>0.49828566206168667</v>
      </c>
      <c r="J14" s="1" t="s">
        <v>28</v>
      </c>
      <c r="L14" s="20">
        <f t="shared" si="2"/>
        <v>1396381</v>
      </c>
      <c r="M14" s="13">
        <v>3.52</v>
      </c>
      <c r="N14" s="1">
        <f>L14/L16</f>
        <v>0.35105880968728342</v>
      </c>
      <c r="O14" s="1">
        <f t="shared" si="1"/>
        <v>0.49929639546799909</v>
      </c>
      <c r="P14" t="s">
        <v>33</v>
      </c>
      <c r="Q14" s="1">
        <v>5.5599999999999997E-2</v>
      </c>
    </row>
    <row r="15" spans="1:17">
      <c r="A15" t="s">
        <v>38</v>
      </c>
      <c r="B15" s="1">
        <f t="shared" si="3"/>
        <v>0.51160592528429538</v>
      </c>
      <c r="C15" s="20">
        <v>699308</v>
      </c>
      <c r="D15" s="20">
        <v>341057</v>
      </c>
      <c r="E15" s="1">
        <f t="shared" si="4"/>
        <v>0.48770641834499245</v>
      </c>
      <c r="F15" s="31" t="s">
        <v>27</v>
      </c>
      <c r="G15" s="20">
        <v>667580</v>
      </c>
      <c r="H15" s="20">
        <v>329399</v>
      </c>
      <c r="I15" s="1">
        <f t="shared" si="5"/>
        <v>0.4934225111597112</v>
      </c>
      <c r="J15" s="1" t="s">
        <v>28</v>
      </c>
      <c r="L15" s="20">
        <f t="shared" si="2"/>
        <v>1366888</v>
      </c>
      <c r="M15" s="13">
        <v>2.65</v>
      </c>
      <c r="N15" s="1">
        <f>L15/L16</f>
        <v>0.34364408729124174</v>
      </c>
      <c r="O15" s="1">
        <f t="shared" si="1"/>
        <v>0.49049812420622613</v>
      </c>
      <c r="P15" t="s">
        <v>28</v>
      </c>
      <c r="Q15" s="1">
        <v>0.38100000000000001</v>
      </c>
    </row>
    <row r="16" spans="1:17">
      <c r="A16" t="s">
        <v>91</v>
      </c>
      <c r="B16" s="1">
        <f t="shared" si="3"/>
        <v>0.50855849480104598</v>
      </c>
      <c r="C16" s="20">
        <v>2022856</v>
      </c>
      <c r="D16" s="20">
        <v>1009682</v>
      </c>
      <c r="E16" s="1">
        <f t="shared" si="4"/>
        <v>0.49913686391913215</v>
      </c>
      <c r="F16" s="31" t="s">
        <v>28</v>
      </c>
      <c r="G16" s="20">
        <v>1954771</v>
      </c>
      <c r="H16" s="20">
        <v>994192</v>
      </c>
      <c r="I16" s="1">
        <f t="shared" si="5"/>
        <v>0.50859768228605806</v>
      </c>
      <c r="J16" s="1" t="s">
        <v>28</v>
      </c>
      <c r="L16" s="20">
        <f t="shared" si="2"/>
        <v>3977627</v>
      </c>
      <c r="M16" s="13">
        <v>2.88</v>
      </c>
      <c r="N16" s="1">
        <f>SUM(N13:N15)</f>
        <v>1</v>
      </c>
      <c r="O16" s="1">
        <f t="shared" si="1"/>
        <v>0.50378630273778813</v>
      </c>
      <c r="P16" t="s">
        <v>35</v>
      </c>
      <c r="Q16" s="1">
        <v>0.1915</v>
      </c>
    </row>
    <row r="17" spans="1:17">
      <c r="P17" t="s">
        <v>34</v>
      </c>
    </row>
    <row r="18" spans="1:17">
      <c r="A18" t="s">
        <v>92</v>
      </c>
      <c r="B18" s="1">
        <f>B16-B10</f>
        <v>-5.003578766342609E-3</v>
      </c>
      <c r="E18" s="1">
        <f>E16-E10</f>
        <v>1.5805707967161242E-2</v>
      </c>
      <c r="F18" s="31"/>
      <c r="I18" s="1">
        <f>I16-I10</f>
        <v>2.5266526334087158E-2</v>
      </c>
      <c r="J18" s="1"/>
      <c r="L18" s="1"/>
      <c r="M18" s="1"/>
      <c r="P18" t="s">
        <v>26</v>
      </c>
      <c r="Q18" s="1">
        <f>Q16-Q10</f>
        <v>1.2500000000000011E-2</v>
      </c>
    </row>
  </sheetData>
  <mergeCells count="3">
    <mergeCell ref="B3:I3"/>
    <mergeCell ref="C4:E4"/>
    <mergeCell ref="G4:I4"/>
  </mergeCells>
  <phoneticPr fontId="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1774 16+%</vt:lpstr>
      <vt:lpstr>1800 16+%</vt:lpstr>
      <vt:lpstr>1774-1800 16+</vt:lpstr>
    </vt:vector>
  </TitlesOfParts>
  <Company>Microsoft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</dc:creator>
  <cp:lastModifiedBy>Peter Lindert</cp:lastModifiedBy>
  <dcterms:created xsi:type="dcterms:W3CDTF">2011-06-27T17:26:46Z</dcterms:created>
  <dcterms:modified xsi:type="dcterms:W3CDTF">2011-06-28T21:40:04Z</dcterms:modified>
</cp:coreProperties>
</file>